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G:\MELISSA\Montague\BENEFITS _ PERSONNEL\"/>
    </mc:Choice>
  </mc:AlternateContent>
  <xr:revisionPtr revIDLastSave="0" documentId="8_{3E722143-063B-4ED4-8461-DB43A10CD55D}" xr6:coauthVersionLast="47" xr6:coauthVersionMax="47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28680" yWindow="-120" windowWidth="29040" windowHeight="158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<sst xmlns="http://schemas.openxmlformats.org/spreadsheetml/2006/main" count="29548" uniqueCount="7503">
  <si>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</si>
  <si>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</si>
  <si>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</si>
  <si>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</si>
  <si>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</si>
  <si>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</si>
  <si>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</si>
  <si>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</si>
  <si>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</si>
  <si>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</si>
  <si>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</si>
  <si>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</si>
  <si>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</si>
  <si>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</si>
  <si>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</si>
  <si>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</si>
  <si>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</si>
  <si>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</si>
  <si>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</si>
  <si>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</si>
  <si>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</si>
  <si>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</si>
  <si>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</si>
  <si>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</si>
  <si>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</si>
  <si>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</si>
  <si>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</si>
  <si>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</si>
  <si>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</si>
  <si>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</si>
  <si>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</si>
  <si>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</si>
  <si>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</si>
  <si>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</si>
  <si>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</si>
  <si>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</si>
  <si>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</si>
  <si>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</si>
  <si>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</si>
  <si>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</si>
  <si>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</si>
  <si>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</si>
  <si>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</si>
  <si>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</si>
  <si>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</si>
  <si>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</si>
  <si>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</si>
  <si>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</si>
  <si>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</si>
  <si>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</si>
  <si>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</si>
  <si>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</si>
  <si>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</si>
  <si>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</si>
  <si>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</si>
  <si>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</si>
  <si>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</si>
  <si>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</si>
  <si>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</si>
  <si>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</si>
  <si>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</si>
  <si>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</si>
  <si>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</si>
  <si>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</si>
  <si>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</si>
  <si>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</si>
  <si>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</si>
  <si>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</si>
  <si>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</si>
  <si>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</si>
  <si>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</si>
  <si>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</si>
  <si>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</si>
  <si>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</si>
  <si>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</si>
  <si>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</si>
  <si>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</si>
  <si>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</si>
  <si>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</si>
  <si>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</si>
  <si>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</si>
  <si>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</si>
  <si>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</si>
  <si>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</si>
  <si>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</si>
  <si>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</si>
  <si>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</si>
  <si>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</si>
  <si>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</si>
  <si>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</si>
  <si>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</si>
  <si>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</si>
  <si>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</si>
  <si>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</si>
  <si>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</si>
  <si>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</si>
  <si>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</si>
  <si>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</si>
  <si>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</si>
  <si>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</si>
  <si>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</si>
  <si>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</si>
  <si>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</si>
  <si>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</si>
  <si>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</si>
  <si>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</si>
  <si>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</si>
  <si>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</si>
  <si>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</si>
  <si>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</si>
  <si>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</si>
  <si>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</si>
  <si>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</si>
  <si>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</si>
  <si>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</si>
  <si>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</si>
  <si>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</si>
  <si>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</si>
  <si>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</si>
  <si>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</si>
  <si>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</si>
  <si>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</si>
  <si>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</si>
  <si>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</si>
  <si>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</si>
  <si>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</si>
  <si>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</si>
  <si>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</si>
  <si>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</si>
  <si>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</si>
  <si>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</si>
  <si>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</si>
  <si>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</si>
  <si>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</si>
  <si>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</si>
  <si>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</si>
  <si>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</si>
  <si>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</si>
  <si>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</si>
  <si>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</si>
  <si>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</si>
  <si>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</si>
  <si>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</si>
  <si>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</si>
  <si>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</si>
  <si>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</si>
  <si>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</si>
  <si>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</si>
  <si>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</si>
  <si>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</si>
  <si>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</si>
  <si>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</si>
  <si>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</si>
  <si>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</si>
  <si>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</si>
  <si>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</si>
  <si>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</si>
  <si>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</si>
  <si>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</si>
  <si>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</si>
  <si>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</si>
  <si>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</si>
  <si>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</si>
  <si>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</si>
  <si>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</si>
  <si>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</si>
  <si>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</si>
  <si>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</si>
  <si>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</si>
  <si>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</si>
  <si>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</si>
  <si>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</si>
  <si>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</si>
  <si>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</si>
  <si>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</si>
  <si>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</si>
  <si>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</si>
  <si>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</si>
  <si>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</si>
  <si>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</si>
  <si>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</si>
  <si>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</si>
  <si>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</si>
  <si>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</si>
  <si>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</si>
  <si>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</si>
  <si>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</si>
  <si>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</si>
  <si>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</si>
  <si>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</si>
  <si>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</si>
  <si>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</si>
  <si>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</si>
  <si>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</si>
  <si>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</si>
  <si>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</si>
  <si>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</si>
  <si>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</si>
  <si>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</si>
  <si>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</si>
  <si>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</si>
  <si>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</si>
  <si>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</si>
  <si>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</si>
  <si>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</si>
  <si>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</si>
  <si>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</si>
  <si>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</si>
  <si>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</si>
  <si>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</si>
  <si>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</si>
  <si>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</si>
  <si>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</si>
  <si>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</si>
  <si>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</si>
  <si>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</si>
  <si>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</si>
  <si>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</si>
  <si>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</si>
  <si>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</si>
  <si>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</si>
  <si>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</si>
  <si>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</si>
  <si>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</si>
  <si>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</si>
  <si>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</si>
  <si>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</si>
  <si>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</si>
  <si>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</si>
  <si>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</si>
  <si>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</si>
  <si>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</si>
  <si>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</si>
  <si>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</si>
  <si>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</si>
  <si>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</si>
  <si>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</si>
  <si>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</si>
  <si>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</si>
  <si>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</si>
  <si>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</si>
  <si>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</si>
  <si>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</si>
  <si>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</si>
  <si>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</si>
  <si>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</si>
  <si>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</si>
  <si>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</si>
  <si>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</si>
  <si>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</si>
  <si>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</si>
  <si>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</si>
  <si>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</si>
  <si>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</si>
  <si>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</si>
  <si>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</si>
  <si>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</si>
  <si>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</si>
  <si>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</si>
  <si>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</si>
  <si>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</si>
  <si>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</si>
  <si>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</si>
  <si>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</si>
  <si>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</si>
  <si>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</si>
  <si>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</si>
  <si>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</si>
  <si>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</si>
  <si>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</si>
  <si>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</si>
  <si>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</si>
  <si>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</si>
  <si>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</si>
  <si>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</si>
  <si>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</si>
  <si>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</si>
  <si>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</si>
  <si>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</si>
  <si>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</si>
  <si>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</si>
  <si>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</si>
  <si>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</si>
  <si>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</si>
  <si>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</si>
  <si>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</si>
  <si>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</si>
  <si>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</si>
  <si>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</si>
  <si>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</si>
  <si>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</si>
  <si>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</si>
  <si>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</si>
  <si>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</si>
  <si>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</si>
  <si>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</si>
  <si>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</si>
  <si>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</si>
  <si>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</si>
  <si>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</si>
  <si>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</si>
  <si>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</si>
  <si>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</si>
  <si>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</si>
  <si>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</si>
  <si>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</si>
  <si>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</si>
  <si>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</si>
  <si>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</si>
  <si>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</si>
  <si>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</si>
  <si>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</si>
  <si>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</si>
  <si>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</si>
  <si>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</si>
  <si>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</si>
  <si>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</si>
  <si>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</si>
  <si>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</si>
  <si>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</si>
  <si>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</si>
  <si>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</si>
  <si>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</si>
  <si>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</si>
  <si>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</si>
  <si>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</si>
  <si>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</si>
  <si>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</si>
  <si>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</si>
  <si>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</si>
  <si>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</si>
  <si>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</si>
  <si>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</si>
  <si>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</si>
  <si>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</si>
  <si>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</si>
  <si>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</si>
  <si>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</si>
  <si>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</si>
  <si>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</si>
  <si>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</si>
  <si>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</si>
  <si>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</si>
  <si>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</si>
  <si>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</si>
  <si>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</si>
  <si>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</si>
  <si>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</si>
  <si>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</si>
  <si>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</si>
  <si>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</si>
  <si>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</si>
  <si>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</si>
  <si>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</si>
  <si>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</si>
  <si>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</si>
  <si>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</si>
  <si>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</si>
  <si>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</si>
  <si>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</si>
  <si>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</si>
  <si>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</si>
  <si>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</si>
  <si>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</si>
  <si>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</si>
  <si>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</si>
  <si>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</si>
  <si>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</si>
  <si>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</si>
  <si>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</si>
  <si>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</si>
  <si>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</si>
  <si>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</si>
  <si>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</si>
  <si>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</si>
  <si>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</si>
  <si>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</si>
  <si>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</si>
  <si>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</si>
  <si>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</si>
  <si>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</si>
  <si>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</si>
  <si>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</si>
  <si>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</si>
  <si>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</si>
  <si>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</si>
  <si>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</si>
  <si>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</si>
  <si>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</si>
  <si>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</si>
  <si>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</si>
  <si>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</si>
  <si>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</si>
  <si>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</si>
  <si>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</si>
  <si>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</si>
  <si>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</si>
  <si>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</si>
  <si>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</si>
  <si>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</si>
  <si>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</si>
  <si>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</si>
  <si>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</si>
  <si>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</si>
  <si>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</si>
  <si>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</si>
  <si>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</si>
  <si>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</si>
  <si>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</si>
  <si>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</si>
  <si>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</si>
  <si>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</si>
  <si>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</si>
  <si>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</si>
  <si>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</si>
  <si>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</si>
  <si>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</si>
  <si>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</si>
  <si>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</si>
  <si>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</si>
  <si>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</si>
  <si>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</si>
  <si>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</si>
  <si>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</si>
  <si>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</si>
  <si>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</si>
  <si>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</si>
  <si>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</si>
  <si>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</si>
  <si>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</si>
  <si>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</si>
  <si>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</si>
  <si>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</si>
  <si>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</si>
  <si>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</si>
  <si>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</si>
  <si>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</si>
  <si>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</si>
  <si>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</si>
  <si>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</si>
  <si>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</si>
  <si>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</si>
  <si>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</si>
  <si>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</si>
  <si>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</si>
  <si>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</si>
  <si>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</si>
  <si>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</si>
  <si>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</si>
  <si>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</si>
  <si>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</si>
  <si>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</si>
  <si>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</si>
  <si>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</si>
  <si>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</si>
  <si>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</si>
  <si>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</si>
  <si>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</si>
  <si>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</si>
  <si>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</si>
  <si>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</si>
  <si>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</si>
  <si>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</si>
  <si>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</si>
  <si>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</si>
  <si>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</si>
  <si>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</si>
  <si>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</si>
  <si>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</si>
  <si>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</si>
  <si>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</si>
  <si>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</si>
  <si>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</si>
  <si>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</si>
  <si>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</si>
  <si>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</si>
  <si>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</si>
  <si>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</si>
  <si>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</si>
  <si>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</si>
  <si>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</si>
  <si>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</si>
  <si>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</si>
  <si>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</si>
  <si>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</si>
  <si>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</si>
  <si>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</si>
  <si>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</si>
  <si>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</si>
  <si>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</si>
  <si>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</si>
  <si>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</si>
  <si>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</si>
  <si>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</si>
  <si>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</si>
  <si>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</si>
  <si>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</si>
  <si>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</si>
  <si>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</si>
  <si>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</si>
  <si>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</si>
  <si>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</si>
  <si>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</si>
  <si>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</si>
  <si>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</si>
  <si>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</si>
  <si>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</si>
  <si>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</si>
  <si>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</si>
  <si>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</si>
  <si>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</si>
  <si>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</si>
  <si>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</si>
  <si>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</si>
  <si>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</si>
  <si>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</si>
  <si>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</si>
  <si>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</si>
  <si>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</si>
  <si>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</si>
  <si>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</si>
  <si>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</si>
  <si>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</si>
  <si>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</si>
  <si>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</si>
  <si>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</si>
  <si>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</si>
  <si>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</si>
  <si>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</si>
  <si>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</si>
  <si>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</si>
  <si>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</si>
  <si>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</si>
  <si>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</si>
  <si>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</si>
  <si>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</si>
  <si>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</si>
  <si>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</si>
  <si>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</si>
  <si>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</si>
  <si>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</si>
  <si>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</si>
  <si>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</si>
  <si>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</si>
  <si>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</si>
  <si>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</si>
  <si>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</si>
  <si>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</si>
  <si>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</si>
  <si>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</si>
  <si>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</si>
  <si>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</si>
  <si>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</si>
  <si>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</si>
  <si>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</si>
  <si>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</si>
  <si>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</si>
  <si>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</si>
  <si>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</si>
  <si>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</si>
  <si>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</si>
  <si>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</si>
  <si>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</si>
  <si>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</si>
  <si>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</si>
  <si>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</si>
  <si>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</si>
  <si>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</si>
  <si>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</si>
  <si>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</si>
  <si>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</si>
  <si>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</si>
  <si>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</si>
  <si>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</si>
  <si>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</si>
  <si>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</si>
  <si>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</si>
  <si>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</si>
  <si>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</si>
  <si>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</si>
  <si>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</si>
  <si>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</si>
  <si>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</si>
  <si>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</si>
  <si>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</si>
  <si>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</si>
  <si>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</si>
  <si>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</si>
  <si>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</si>
  <si>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</si>
  <si>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</si>
  <si>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</si>
  <si>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</si>
  <si>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</si>
  <si>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</si>
  <si>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</si>
  <si>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</si>
  <si>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</si>
  <si>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</si>
  <si>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</si>
  <si>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</si>
  <si>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</si>
  <si>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</si>
  <si>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</si>
  <si>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</si>
  <si>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</si>
  <si>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</si>
  <si>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</si>
  <si>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</si>
  <si>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</si>
  <si>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</si>
  <si>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</si>
  <si>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</si>
  <si>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</si>
  <si>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</si>
  <si>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</si>
  <si>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</si>
  <si>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</si>
  <si>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</si>
  <si>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</si>
  <si>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</si>
  <si>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</si>
  <si>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</si>
  <si>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</si>
  <si>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</si>
  <si>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</si>
  <si>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</si>
  <si>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</si>
  <si>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</si>
  <si>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</si>
  <si>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</si>
  <si>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</si>
  <si>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</si>
  <si>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</si>
  <si>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</si>
  <si>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</si>
  <si>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</si>
  <si>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</si>
  <si>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</si>
  <si>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</si>
  <si>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</si>
  <si>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</si>
  <si>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</si>
  <si>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</si>
  <si>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</si>
  <si>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</si>
  <si>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</si>
  <si>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</si>
  <si>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</si>
  <si>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</si>
  <si>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</si>
  <si>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</si>
  <si>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</si>
  <si>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</si>
  <si>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</si>
  <si>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</si>
  <si>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</si>
  <si>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</si>
  <si>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</si>
  <si>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</si>
  <si>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</si>
  <si>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</si>
  <si>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</si>
  <si>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</si>
  <si>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</si>
  <si>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</si>
  <si>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</si>
  <si>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</si>
  <si>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</si>
  <si>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</si>
  <si>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</si>
  <si>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</si>
  <si>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</si>
  <si>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</si>
  <si>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</si>
  <si>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</si>
  <si>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</si>
  <si>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</si>
  <si>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</si>
  <si>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</si>
  <si>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</si>
  <si>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</si>
  <si>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</si>
  <si>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</si>
  <si>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</si>
  <si>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</si>
  <si>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</si>
  <si>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</si>
  <si>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</si>
  <si>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</si>
  <si>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</si>
  <si>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</si>
  <si>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</si>
  <si>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</si>
  <si>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</si>
  <si>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</si>
  <si>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</si>
  <si>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</si>
  <si>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</si>
  <si>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</si>
  <si>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</si>
  <si>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</si>
  <si>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</si>
  <si>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</si>
  <si>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</si>
  <si>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</si>
  <si>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</si>
  <si>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</si>
  <si>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</si>
  <si>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</si>
  <si>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</si>
  <si>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</si>
  <si>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</si>
  <si>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</si>
  <si>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</si>
  <si>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</si>
  <si>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</si>
  <si>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</si>
  <si>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</si>
  <si>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</si>
  <si>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</si>
  <si>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</si>
  <si>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</si>
  <si>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</si>
  <si>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</si>
  <si>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</si>
  <si>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</si>
  <si>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</si>
  <si>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</si>
  <si>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</si>
  <si>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</si>
  <si>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</si>
  <si>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</si>
  <si>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</si>
  <si>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</si>
  <si>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</si>
  <si>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</si>
  <si>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</si>
  <si>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</si>
  <si>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</si>
  <si>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</si>
  <si>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</si>
  <si>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</si>
  <si>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</si>
  <si>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</si>
  <si>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</si>
  <si>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</si>
  <si>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</si>
  <si>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</si>
  <si>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</si>
  <si>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</si>
  <si>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</si>
  <si>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</si>
  <si>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</si>
  <si>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</si>
  <si>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</si>
  <si>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</si>
  <si>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</si>
  <si>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</si>
  <si>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</si>
  <si>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</si>
  <si>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</si>
  <si>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</si>
  <si>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</si>
  <si>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</si>
  <si>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</si>
  <si>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</si>
  <si>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</si>
  <si>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</si>
  <si>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</si>
  <si>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</si>
  <si>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</si>
  <si>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</si>
  <si>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</si>
  <si>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</si>
  <si>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</si>
  <si>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</si>
  <si>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</si>
  <si>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</si>
  <si>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</si>
  <si>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</si>
  <si>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</si>
  <si>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</si>
  <si>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</si>
  <si>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</si>
  <si>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</si>
  <si>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</si>
  <si>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</si>
  <si>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</si>
  <si>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</si>
  <si>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</si>
  <si>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</si>
  <si>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</si>
  <si>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</si>
  <si>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</si>
  <si>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</si>
  <si>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</si>
  <si>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</si>
  <si>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</si>
  <si>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</si>
  <si>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</si>
  <si>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</si>
  <si>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</si>
  <si>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</si>
  <si>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</si>
  <si>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</si>
  <si>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</si>
  <si>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</si>
  <si>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</si>
  <si>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</si>
  <si>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</si>
  <si>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</si>
  <si>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</si>
  <si>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</si>
  <si>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</si>
  <si>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</si>
  <si>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</si>
  <si>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</si>
  <si>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</si>
  <si>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</si>
  <si>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</si>
  <si>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</si>
  <si>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</si>
  <si>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</si>
  <si>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</si>
  <si>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</si>
  <si>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</si>
  <si>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</si>
  <si>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</si>
  <si>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</si>
  <si>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</si>
  <si>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</si>
  <si>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</si>
  <si>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</si>
  <si>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</si>
  <si>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</si>
  <si>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</si>
  <si>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</si>
  <si>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</si>
  <si>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</si>
  <si>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</si>
  <si>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</si>
  <si>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</si>
  <si>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</si>
  <si>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</si>
  <si>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</si>
  <si>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</si>
  <si>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</si>
  <si>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</si>
  <si>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</si>
  <si>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</si>
  <si>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</si>
  <si>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</si>
  <si>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</si>
  <si>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</si>
  <si>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</si>
  <si>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</si>
  <si>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</si>
  <si>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</si>
  <si>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</si>
  <si>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</si>
  <si>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</si>
  <si>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</si>
  <si>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</si>
  <si>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</si>
  <si>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</si>
  <si>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</si>
  <si>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</si>
  <si>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</si>
  <si>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</si>
  <si>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</si>
  <si>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</si>
  <si>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</si>
  <si>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</si>
  <si>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</si>
  <si>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</si>
  <si>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</si>
  <si>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</si>
  <si>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</si>
  <si>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</si>
  <si>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</si>
  <si>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</si>
  <si>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</si>
  <si>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</si>
  <si>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</si>
  <si>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</si>
  <si>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</si>
  <si>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</si>
  <si>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</si>
  <si>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</si>
  <si>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</si>
  <si>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</si>
  <si>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</si>
  <si>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</si>
  <si>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</si>
  <si>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</si>
  <si>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</si>
  <si>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</si>
  <si>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</si>
  <si>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</si>
  <si>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</si>
  <si>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</si>
  <si>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</si>
  <si>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</si>
  <si>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</si>
  <si>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</si>
  <si>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</si>
  <si>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</si>
  <si>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</si>
  <si>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</si>
  <si>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</si>
  <si>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</si>
  <si>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</si>
  <si>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</si>
  <si>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</si>
  <si>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</si>
  <si>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</si>
  <si>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</si>
  <si>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</si>
  <si>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</si>
  <si>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</si>
  <si>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</si>
  <si>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</si>
  <si>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</si>
  <si>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</si>
  <si>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</si>
  <si>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</si>
  <si>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</si>
  <si>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</si>
  <si>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</si>
  <si>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</si>
  <si>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</si>
  <si>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</si>
  <si>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</si>
  <si>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</si>
  <si>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</si>
  <si>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</si>
  <si>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</si>
  <si>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</si>
  <si>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</si>
  <si>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</si>
  <si>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</si>
  <si>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</si>
  <si>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</si>
  <si>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</si>
  <si>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</si>
  <si>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</si>
  <si>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</si>
  <si>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</si>
  <si>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</si>
  <si>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</si>
  <si>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</si>
  <si>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</si>
  <si>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</si>
  <si>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</si>
  <si>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</si>
  <si>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</si>
  <si>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</si>
  <si>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</si>
  <si>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</si>
  <si>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</si>
  <si>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</si>
  <si>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</si>
  <si>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</si>
  <si>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</si>
  <si>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</si>
  <si>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</si>
  <si>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</si>
  <si>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</si>
  <si>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</si>
  <si>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</si>
  <si>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</si>
  <si>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</si>
  <si>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</si>
  <si>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</si>
  <si>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</si>
  <si>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</si>
  <si>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</si>
  <si>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</si>
  <si>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</si>
  <si>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</si>
  <si>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</si>
  <si>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</si>
  <si>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</si>
  <si>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</si>
  <si>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</si>
  <si>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</si>
  <si>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</si>
  <si>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</si>
  <si>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</si>
  <si>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</si>
  <si>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</si>
  <si>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</si>
  <si>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</si>
  <si>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</si>
  <si>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</si>
  <si>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</si>
  <si>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</si>
  <si>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</si>
  <si>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</si>
  <si>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</si>
  <si>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</si>
  <si>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</si>
  <si>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</si>
  <si>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</si>
  <si>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</si>
  <si>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</si>
  <si>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</si>
  <si>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</si>
  <si>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</si>
  <si>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</si>
  <si>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</si>
  <si>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</si>
  <si>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</si>
  <si>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</si>
  <si>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</si>
  <si>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</si>
  <si>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</si>
  <si>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</si>
  <si>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</si>
  <si>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</si>
  <si>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</si>
  <si>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</si>
  <si>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</si>
  <si>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</si>
  <si>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</si>
  <si>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</si>
  <si>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</si>
  <si>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</si>
  <si>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</si>
  <si>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</si>
  <si>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</si>
  <si>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</si>
  <si>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</si>
  <si>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</si>
  <si>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</si>
  <si>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</si>
  <si>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</si>
  <si>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</si>
  <si>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</si>
  <si>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</si>
  <si>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</si>
  <si>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</si>
  <si>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</si>
  <si>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</si>
  <si>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</si>
  <si>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</si>
  <si>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</si>
  <si>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</si>
  <si>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</si>
  <si>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</si>
  <si>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</si>
  <si>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</si>
  <si>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</si>
  <si>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</si>
  <si>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</si>
  <si>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</si>
  <si>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</si>
  <si>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</si>
  <si>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</si>
  <si>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</si>
  <si>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</si>
  <si>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</si>
  <si>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</si>
  <si>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</si>
  <si>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</si>
  <si>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</si>
  <si>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</si>
  <si>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</si>
  <si>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</si>
  <si>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</si>
  <si>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</si>
  <si>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</si>
  <si>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</si>
  <si>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</si>
  <si>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</si>
  <si>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</si>
  <si>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</si>
  <si>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</si>
  <si>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</si>
  <si>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</si>
  <si>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</si>
  <si>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</si>
  <si>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</si>
  <si>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</si>
  <si>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</si>
  <si>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</si>
  <si>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</si>
  <si>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</si>
  <si>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</si>
  <si>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</si>
  <si>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</si>
  <si>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</si>
  <si>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</si>
  <si>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</si>
  <si>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</si>
  <si>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</si>
  <si>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</si>
  <si>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</si>
  <si>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</si>
  <si>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</si>
  <si>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</si>
  <si>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</si>
  <si>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</si>
  <si>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</si>
  <si>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</si>
  <si>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</si>
  <si>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</si>
  <si>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</si>
  <si>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</si>
  <si>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</si>
  <si>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</si>
  <si>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</si>
  <si>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</si>
  <si>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</si>
  <si>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</si>
  <si>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</si>
  <si>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</si>
  <si>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</si>
  <si>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</si>
  <si>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</si>
  <si>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</si>
  <si>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</si>
  <si>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</si>
  <si>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</si>
  <si>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</si>
  <si>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</si>
  <si>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</si>
  <si>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</si>
  <si>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</si>
  <si>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</si>
  <si>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</si>
  <si>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</si>
  <si>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</si>
  <si>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</si>
  <si>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</si>
  <si>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</si>
  <si>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</si>
  <si>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</si>
  <si>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</si>
  <si>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</si>
  <si>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</si>
  <si>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</si>
  <si>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</si>
  <si>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</si>
  <si>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</si>
  <si>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</si>
  <si>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</si>
  <si>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</si>
  <si>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</si>
  <si>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</si>
  <si>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</si>
  <si>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</si>
  <si>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</si>
  <si>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</si>
  <si>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</si>
  <si>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</si>
  <si>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</si>
  <si>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</si>
  <si>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</si>
  <si>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</si>
  <si>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</si>
  <si>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</si>
  <si>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</si>
  <si>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</si>
  <si>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</si>
  <si>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</si>
  <si>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</si>
  <si>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</si>
  <si>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</si>
  <si>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</si>
  <si>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</si>
  <si>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</si>
  <si>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</si>
  <si>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</si>
  <si>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</si>
  <si>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</si>
  <si>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</si>
  <si>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</si>
  <si>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</si>
  <si>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</si>
  <si>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</si>
  <si>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</si>
  <si>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</si>
  <si>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</si>
  <si>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</si>
  <si>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</si>
  <si>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</si>
  <si>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</si>
  <si>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</si>
  <si>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</si>
  <si>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</si>
  <si>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</si>
  <si>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</si>
  <si>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</si>
  <si>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</si>
  <si>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</si>
  <si>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</si>
  <si>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</si>
  <si>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</si>
  <si>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</si>
  <si>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</si>
  <si>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</si>
  <si>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</si>
  <si>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</si>
  <si>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</si>
  <si>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</si>
  <si>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</si>
  <si>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</si>
  <si>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</si>
  <si>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</si>
  <si>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</si>
  <si>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</si>
  <si>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</si>
  <si>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</si>
  <si>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</si>
  <si>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</si>
  <si>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</si>
  <si>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</si>
  <si>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</si>
  <si>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</si>
  <si>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</si>
  <si>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</si>
  <si>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</si>
  <si>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</si>
  <si>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</si>
  <si>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</si>
  <si>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</si>
  <si>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</si>
  <si>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</si>
  <si>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</si>
  <si>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</si>
  <si>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</si>
  <si>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</si>
  <si>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</si>
  <si>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</si>
  <si>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</si>
  <si>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</si>
  <si>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</si>
  <si>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</si>
  <si>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</si>
  <si>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</si>
  <si>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</si>
  <si>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</si>
  <si>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</si>
  <si>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</si>
  <si>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</si>
  <si>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</si>
  <si>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</si>
  <si>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</si>
  <si>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</si>
  <si>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</si>
  <si>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</si>
  <si>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</si>
  <si>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</si>
  <si>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</si>
  <si>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</si>
  <si>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</si>
  <si>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</si>
  <si>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</si>
  <si>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</si>
  <si>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</si>
  <si>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</si>
  <si>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</si>
  <si>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</si>
  <si>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</si>
  <si>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</si>
  <si>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</si>
  <si>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</si>
  <si>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</si>
  <si>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</si>
  <si>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</si>
  <si>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</si>
  <si>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</si>
  <si>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</si>
  <si>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</si>
  <si>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</si>
  <si>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</si>
  <si>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</si>
  <si>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</si>
  <si>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</si>
  <si>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</si>
  <si>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</si>
  <si>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</si>
  <si>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</si>
  <si>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</si>
  <si>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</si>
  <si>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</si>
  <si>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</si>
  <si>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</si>
  <si>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</si>
  <si>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</si>
  <si>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</si>
  <si>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</si>
  <si>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</si>
  <si>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</si>
  <si>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</si>
  <si>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</si>
  <si>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</si>
  <si>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</si>
  <si>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</si>
  <si>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</si>
  <si>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</si>
  <si>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</si>
  <si>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</si>
  <si>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</si>
  <si>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</si>
  <si>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</si>
  <si>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</si>
  <si>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</si>
  <si>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</si>
  <si>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</si>
  <si>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</si>
  <si>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</si>
  <si>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</si>
  <si>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</si>
  <si>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</si>
  <si>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</si>
  <si>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</si>
  <si>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</si>
  <si>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</si>
  <si>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</si>
  <si>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</si>
  <si>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</si>
  <si>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</si>
  <si>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</si>
  <si>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</si>
  <si>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</si>
  <si>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</si>
  <si>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</si>
  <si>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</si>
  <si>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</si>
  <si>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</si>
  <si>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</si>
  <si>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</si>
  <si>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</si>
  <si>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</si>
  <si>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</si>
  <si>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</si>
  <si>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</si>
  <si>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</si>
  <si>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</si>
  <si>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</si>
  <si>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</si>
  <si>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</si>
  <si>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</si>
  <si>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</si>
  <si>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</si>
  <si>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</si>
  <si>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</si>
  <si>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</si>
  <si>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</si>
  <si>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</si>
  <si>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</si>
  <si>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</si>
  <si>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</si>
  <si>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</si>
  <si>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</si>
  <si>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</si>
  <si>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</si>
  <si>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</si>
  <si>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</si>
  <si>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</si>
  <si>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</si>
  <si>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</si>
  <si>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</si>
  <si>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</si>
  <si>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</si>
  <si>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</si>
  <si>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</si>
  <si>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</si>
  <si>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</si>
  <si>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</si>
  <si>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</si>
  <si>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</si>
  <si>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</si>
  <si>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</si>
  <si>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</si>
  <si>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</si>
  <si>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</si>
  <si>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</si>
  <si>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</si>
  <si>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</si>
  <si>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</si>
  <si>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</si>
  <si>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</si>
  <si>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</si>
  <si>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</si>
  <si>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</si>
  <si>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</si>
  <si>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</si>
  <si>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</si>
  <si>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</si>
  <si>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</si>
  <si>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</si>
  <si>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</si>
  <si>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</si>
  <si>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</si>
  <si>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</si>
  <si>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</si>
  <si>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</si>
  <si>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</si>
  <si>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</si>
  <si>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</si>
  <si>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</si>
  <si>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</si>
  <si>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</si>
  <si>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</si>
  <si>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</si>
  <si>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</si>
  <si>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</si>
  <si>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</si>
  <si>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</si>
  <si>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</si>
  <si>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</si>
  <si>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</si>
  <si>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</si>
  <si>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</si>
  <si>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</si>
  <si>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</si>
  <si>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</si>
  <si>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</si>
  <si>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</si>
  <si>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</si>
  <si>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</si>
  <si>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</si>
  <si>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</si>
  <si>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</si>
  <si>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</si>
  <si>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</si>
  <si>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</si>
  <si>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</si>
  <si>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</si>
  <si>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</si>
  <si>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</si>
  <si>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</si>
  <si>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</si>
  <si>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</si>
  <si>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</si>
  <si>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</si>
  <si>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</si>
  <si>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</si>
  <si>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</si>
  <si>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</si>
  <si>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</si>
  <si>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</si>
  <si>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</si>
  <si>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</si>
  <si>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</si>
  <si>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</si>
  <si>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</si>
  <si>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</si>
  <si>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</si>
  <si>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</si>
  <si>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</si>
  <si>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</si>
  <si>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</si>
  <si>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</si>
  <si>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</si>
  <si>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</si>
  <si>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</si>
  <si>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</si>
  <si>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</si>
  <si>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</si>
  <si>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</si>
  <si>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</si>
  <si>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</si>
  <si>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</si>
  <si>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</si>
  <si>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</si>
  <si>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</si>
  <si>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</si>
  <si>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</si>
  <si>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</si>
  <si>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</si>
  <si>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</si>
  <si>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</si>
  <si>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</si>
  <si>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</si>
  <si>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</si>
  <si>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</si>
  <si>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</si>
  <si>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</si>
  <si>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</si>
  <si>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</si>
  <si>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</si>
  <si>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</si>
  <si>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</si>
  <si>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</si>
  <si>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</si>
  <si>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</si>
  <si>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</si>
  <si>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</si>
  <si>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</si>
  <si>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</si>
  <si>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</si>
  <si>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</si>
  <si>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</si>
  <si>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</si>
  <si>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</si>
  <si>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</si>
  <si>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</si>
  <si>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</si>
  <si>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</si>
  <si>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</si>
  <si>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</si>
  <si>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</si>
  <si>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</si>
  <si>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</si>
  <si>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</si>
  <si>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</si>
  <si>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</si>
  <si>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</si>
  <si>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</si>
  <si>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</si>
  <si>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</si>
  <si>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</si>
  <si>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</si>
  <si>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</si>
  <si>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</si>
  <si>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</si>
  <si>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</si>
  <si>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</si>
  <si>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</si>
  <si>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</si>
  <si>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</si>
  <si>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</si>
  <si>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</si>
  <si>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</si>
  <si>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</si>
  <si>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</si>
  <si>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</si>
  <si>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</si>
  <si>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</si>
  <si>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</si>
  <si>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</si>
  <si>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</si>
  <si>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</si>
  <si>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</si>
  <si>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</si>
  <si>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</si>
  <si>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</si>
  <si>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</si>
  <si>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</si>
  <si>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</si>
  <si>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</si>
  <si>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</si>
  <si>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</si>
  <si>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</si>
  <si>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</si>
  <si>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</si>
  <si>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</si>
  <si>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</si>
  <si>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</si>
  <si>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</si>
  <si>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</si>
  <si>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</si>
  <si>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</si>
  <si>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</si>
  <si>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</si>
  <si>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</si>
  <si>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</si>
  <si>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</si>
  <si>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</si>
  <si>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</si>
  <si>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</si>
  <si>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</si>
  <si>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</si>
  <si>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</si>
  <si>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</si>
  <si>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</si>
  <si>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</si>
  <si>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</si>
  <si>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</si>
  <si>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</si>
  <si>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</si>
  <si>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</si>
  <si>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</si>
  <si>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</si>
  <si>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</si>
  <si>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</si>
  <si>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</si>
  <si>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</si>
  <si>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</si>
  <si>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</si>
  <si>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</si>
  <si>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</si>
  <si>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</si>
  <si>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</si>
  <si>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</si>
  <si>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</si>
  <si>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</si>
  <si>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</si>
  <si>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</si>
  <si>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</si>
  <si>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</si>
  <si>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</si>
  <si>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</si>
  <si>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</si>
  <si>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</si>
  <si>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</si>
  <si>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</si>
  <si>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</si>
  <si>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</si>
  <si>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</si>
  <si>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</si>
  <si>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</si>
  <si>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</si>
  <si>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</si>
  <si>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</si>
  <si>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</si>
  <si>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</si>
  <si>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</si>
  <si>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</si>
  <si>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</si>
  <si>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</si>
  <si>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</si>
  <si>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</si>
  <si>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</si>
  <si>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</si>
  <si>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</si>
  <si>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</si>
  <si>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</si>
  <si>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</si>
  <si>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</si>
  <si>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</si>
  <si>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</si>
  <si>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</si>
  <si>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</si>
  <si>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</si>
  <si>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</si>
  <si>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</si>
  <si>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</si>
  <si>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</si>
  <si>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</si>
  <si>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</si>
  <si>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</si>
  <si>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</si>
  <si>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</si>
  <si>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</si>
  <si>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</si>
  <si>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</si>
  <si>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</si>
  <si>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</si>
  <si>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</si>
  <si>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</si>
  <si>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</si>
  <si>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</si>
  <si>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</si>
  <si>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</si>
  <si>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</si>
  <si>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</si>
  <si>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</si>
  <si>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</si>
  <si>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</si>
  <si>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</si>
  <si>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</si>
  <si>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</si>
  <si>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</si>
  <si>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</si>
  <si>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</si>
  <si>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</si>
  <si>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</si>
  <si>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</si>
  <si>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</si>
  <si>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</si>
  <si>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</si>
  <si>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</si>
  <si>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</si>
  <si>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</si>
  <si>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</si>
  <si>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</si>
  <si>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</si>
  <si>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</si>
  <si>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</si>
  <si>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</si>
  <si>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</si>
  <si>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</si>
  <si>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</si>
  <si>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</si>
  <si>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</si>
  <si>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</si>
  <si>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</si>
  <si>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</si>
  <si>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</si>
  <si>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</si>
  <si>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</si>
  <si>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</si>
  <si>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</si>
  <si>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</si>
  <si>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</si>
  <si>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</si>
  <si>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</si>
  <si>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</si>
  <si>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</si>
  <si>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</si>
  <si>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</si>
  <si>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</si>
  <si>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</si>
  <si>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</si>
  <si>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</si>
  <si>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</si>
  <si>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</si>
  <si>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</si>
  <si>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</si>
  <si>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</si>
  <si>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</si>
  <si>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</si>
  <si>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</si>
  <si>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</si>
  <si>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</si>
  <si>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</si>
  <si>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</si>
  <si>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</si>
  <si>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</si>
  <si>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</si>
  <si>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</si>
  <si>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</si>
  <si>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</si>
  <si>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</si>
  <si>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</si>
  <si>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</si>
  <si>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</si>
  <si>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</si>
  <si>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</si>
  <si>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</si>
  <si>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</si>
  <si>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</si>
  <si>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</si>
  <si>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</si>
  <si>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</si>
  <si>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</si>
  <si>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</si>
  <si>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</si>
  <si>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</si>
  <si>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</si>
  <si>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</si>
  <si>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</si>
  <si>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</si>
  <si>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</si>
  <si>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</si>
  <si>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</si>
  <si>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</si>
  <si>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</si>
  <si>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</si>
  <si>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</si>
  <si>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</si>
  <si>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</si>
  <si>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</si>
  <si>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</si>
  <si>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</si>
  <si>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</si>
  <si>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</si>
  <si>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</si>
  <si>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</si>
  <si>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</si>
  <si>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</si>
  <si>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</si>
  <si>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</si>
  <si>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</si>
  <si>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</si>
  <si>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</si>
  <si>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</si>
  <si>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</si>
  <si>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</si>
  <si>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</si>
  <si>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</si>
  <si>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</si>
  <si>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</si>
  <si>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</si>
  <si>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</si>
  <si>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</si>
  <si>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</si>
  <si>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</si>
  <si>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</si>
  <si>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</si>
  <si>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</si>
  <si>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</si>
  <si>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</si>
  <si>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</si>
  <si>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</si>
  <si>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</si>
  <si>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</si>
  <si>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</si>
  <si>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</si>
  <si>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</si>
  <si>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</si>
  <si>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</si>
  <si>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</si>
  <si>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</si>
  <si>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</si>
  <si>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</si>
  <si>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</si>
  <si>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</si>
  <si>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</si>
  <si>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</si>
  <si>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</si>
  <si>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</si>
  <si>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</si>
  <si>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</si>
  <si>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</si>
  <si>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</si>
  <si>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</si>
  <si>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</si>
  <si>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</si>
  <si>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</si>
  <si>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</si>
  <si>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</si>
  <si>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</si>
  <si>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</si>
  <si>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</si>
  <si>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</si>
  <si>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</si>
  <si>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</si>
  <si>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</si>
  <si>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</si>
  <si>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</si>
  <si>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</si>
  <si>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</si>
  <si>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</si>
  <si>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</si>
  <si>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</si>
  <si>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</si>
  <si>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</si>
  <si>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</si>
  <si>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</si>
  <si>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</si>
  <si>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</si>
  <si>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</si>
  <si>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</si>
  <si>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</si>
  <si>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</si>
  <si>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</si>
  <si>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</si>
  <si>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</si>
  <si>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</si>
  <si>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</si>
  <si>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</si>
  <si>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</si>
  <si>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</si>
  <si>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</si>
  <si>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</si>
  <si>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</si>
  <si>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</si>
  <si>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</si>
  <si>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</si>
  <si>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</si>
  <si>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</si>
  <si>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</si>
  <si>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</si>
  <si>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</si>
  <si>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</si>
  <si>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</si>
  <si>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</si>
  <si>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</si>
  <si>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</si>
  <si>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</si>
  <si>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</si>
  <si>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</si>
  <si>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</si>
  <si>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</si>
  <si>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</si>
  <si>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</si>
  <si>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</si>
  <si>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</si>
  <si>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</si>
  <si>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</si>
  <si>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</si>
  <si>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</si>
  <si>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</si>
  <si>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</si>
  <si>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</si>
  <si>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</si>
  <si>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</si>
  <si>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</si>
  <si>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</si>
  <si>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</si>
  <si>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</si>
  <si>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</si>
  <si>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</si>
  <si>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</si>
  <si>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</si>
  <si>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</si>
  <si>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</si>
  <si>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</si>
  <si>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</si>
  <si>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</si>
  <si>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</si>
  <si>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</si>
  <si>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</si>
  <si>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</si>
  <si>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</si>
  <si>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</si>
  <si>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</si>
  <si>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</si>
  <si>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</si>
  <si>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</si>
  <si>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</si>
  <si>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</si>
  <si>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</si>
  <si>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</si>
  <si>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</si>
  <si>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</si>
  <si>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</si>
  <si>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</si>
  <si>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</si>
  <si>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</si>
  <si>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</si>
  <si>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</si>
  <si>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</si>
  <si>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</si>
  <si>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</si>
  <si>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</si>
  <si>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</si>
  <si>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</si>
  <si>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</si>
  <si>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</si>
  <si>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</si>
  <si>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</si>
  <si>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</si>
  <si>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</si>
  <si>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</si>
  <si>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</si>
  <si>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</si>
  <si>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</si>
  <si>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</si>
  <si>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</si>
  <si>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</si>
  <si>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</si>
  <si>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</si>
  <si>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</si>
  <si>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</si>
  <si>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</si>
  <si>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</si>
  <si>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</si>
  <si>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</si>
  <si>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</si>
  <si>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</si>
  <si>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</si>
  <si>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</si>
  <si>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</si>
  <si>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</si>
  <si>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</si>
  <si>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</si>
  <si>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</si>
  <si>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</si>
  <si>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</si>
  <si>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</si>
  <si>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</si>
  <si>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</si>
  <si>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</si>
  <si>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</si>
  <si>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</si>
  <si>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</si>
  <si>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</si>
  <si>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</si>
  <si>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</si>
  <si>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</si>
  <si>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</si>
  <si>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</si>
  <si>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</si>
  <si>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</si>
  <si>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</si>
  <si>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</si>
  <si>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</si>
  <si>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</si>
  <si>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</si>
  <si>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</si>
  <si>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</si>
  <si>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</si>
  <si>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</si>
  <si>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</si>
  <si>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</si>
  <si>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</si>
  <si>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</si>
  <si>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</si>
  <si>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</si>
  <si>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</si>
  <si>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</si>
  <si>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</si>
  <si>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</si>
  <si>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</si>
  <si>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</si>
  <si>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</si>
  <si>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</si>
  <si>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</si>
  <si>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</si>
  <si>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</si>
  <si>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</si>
  <si>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</si>
  <si>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</si>
  <si>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</si>
  <si>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</si>
  <si>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</si>
  <si>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</si>
  <si>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</si>
  <si>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</si>
  <si>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</si>
  <si>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</si>
  <si>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</si>
  <si>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</si>
  <si>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</si>
  <si>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</si>
  <si>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</si>
  <si>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</si>
  <si>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</si>
  <si>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</si>
  <si>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</si>
  <si>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</si>
  <si>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</si>
  <si>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</si>
  <si>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</si>
  <si>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</si>
  <si>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</si>
  <si>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</si>
  <si>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</si>
  <si>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</si>
  <si>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</si>
  <si>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</si>
  <si>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</si>
  <si>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</si>
  <si>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</si>
  <si>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</si>
  <si>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</si>
  <si>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</si>
  <si>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</si>
  <si>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</si>
  <si>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</si>
  <si>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</si>
  <si>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</si>
  <si>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</si>
  <si>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</si>
  <si>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</si>
  <si>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</si>
  <si>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</si>
  <si>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</si>
  <si>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</si>
  <si>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</si>
  <si>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</si>
  <si>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</si>
  <si>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</si>
  <si>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</si>
  <si>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</si>
  <si>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</si>
  <si>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</si>
  <si>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</si>
  <si>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</si>
  <si>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</si>
  <si>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</si>
  <si>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</si>
  <si>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</si>
  <si>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</si>
  <si>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</si>
  <si>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</si>
  <si>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</si>
  <si>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</si>
  <si>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</si>
  <si>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</si>
  <si>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</si>
  <si>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</si>
  <si>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</si>
  <si>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</si>
  <si>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</si>
  <si>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</si>
  <si>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</si>
  <si>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</si>
  <si>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</si>
  <si>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</si>
  <si>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</si>
  <si>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</si>
  <si>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</si>
  <si>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</si>
  <si>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</si>
  <si>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</si>
  <si>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</si>
  <si>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</si>
  <si>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</si>
  <si>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</si>
  <si>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</si>
  <si>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</si>
  <si>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</si>
  <si>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</si>
  <si>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</si>
  <si>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</si>
  <si>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</si>
  <si>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</si>
  <si>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</si>
  <si>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</si>
  <si>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</si>
  <si>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</si>
  <si>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</si>
  <si>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</si>
  <si>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</si>
  <si>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</si>
  <si>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</si>
  <si>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</si>
  <si>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</si>
  <si>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</si>
  <si>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</si>
  <si>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</si>
  <si>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</si>
  <si>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</si>
  <si>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</si>
  <si>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</si>
  <si>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</si>
  <si>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</si>
  <si>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</si>
  <si>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</si>
  <si>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</si>
  <si>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</si>
  <si>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</si>
  <si>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</si>
  <si>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</si>
  <si>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</si>
  <si>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</si>
  <si>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</si>
  <si>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</si>
  <si>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</si>
  <si>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</si>
  <si>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</si>
  <si>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</si>
  <si>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</si>
  <si>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</si>
  <si>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</si>
  <si>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</si>
  <si>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</si>
  <si>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</si>
  <si>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</si>
  <si>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</si>
  <si>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</si>
  <si>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</si>
  <si>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</si>
  <si>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</si>
  <si>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</si>
  <si>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</si>
  <si>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</si>
  <si>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</si>
  <si>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</si>
  <si>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</si>
  <si>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</si>
  <si>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</si>
  <si>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</si>
  <si>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</si>
  <si>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</si>
  <si>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</si>
  <si>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</si>
  <si>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</si>
  <si>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</si>
  <si>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</si>
  <si>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</si>
  <si>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</si>
  <si>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</si>
  <si>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</si>
  <si>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</si>
  <si>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</si>
  <si>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</si>
  <si>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</si>
  <si>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</si>
  <si>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</si>
  <si>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</si>
  <si>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</si>
  <si>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</si>
  <si>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</si>
  <si>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</si>
  <si>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</si>
  <si>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</si>
  <si>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</si>
  <si>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</si>
  <si>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</si>
  <si>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</si>
  <si>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</si>
  <si>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</si>
  <si>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</si>
  <si>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</si>
  <si>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</si>
  <si>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</si>
  <si>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</si>
  <si>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</si>
  <si>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</si>
  <si>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</si>
  <si>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</si>
  <si>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</si>
  <si>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</si>
  <si>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</si>
  <si>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</si>
  <si>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</si>
  <si>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</si>
  <si>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</si>
  <si>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</si>
  <si>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</si>
  <si>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</si>
  <si>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</si>
  <si>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</si>
  <si>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</si>
  <si>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</si>
  <si>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</si>
  <si>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</si>
  <si>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</si>
  <si>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</si>
  <si>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</si>
  <si>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</si>
  <si>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</si>
  <si>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</si>
  <si>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</si>
  <si>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</si>
  <si>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</si>
  <si>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</si>
  <si>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</si>
  <si>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</si>
  <si>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</si>
  <si>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</si>
  <si>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</si>
  <si>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</si>
  <si>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</si>
  <si>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</si>
  <si>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</si>
  <si>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</si>
  <si>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</si>
  <si>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</si>
  <si>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</si>
  <si>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</si>
  <si>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</si>
  <si>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</si>
  <si>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</si>
  <si>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</si>
  <si>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</si>
  <si>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</si>
  <si>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</si>
  <si>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</si>
  <si>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</si>
  <si>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</si>
  <si>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</si>
  <si>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</si>
  <si>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</si>
  <si>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</si>
  <si>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</si>
  <si>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</si>
  <si>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</si>
  <si>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</si>
  <si>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</si>
  <si>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</si>
  <si>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</si>
  <si>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</si>
  <si>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</si>
  <si>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</si>
  <si>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</si>
  <si>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</si>
  <si>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</si>
  <si>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</si>
  <si>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</si>
  <si>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</si>
  <si>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</si>
  <si>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</si>
  <si>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</si>
  <si>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</si>
  <si>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</si>
  <si>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</si>
  <si>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</si>
  <si>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</si>
  <si>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</si>
  <si>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</si>
  <si>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</si>
  <si>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</si>
  <si>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</si>
  <si>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</si>
  <si>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</si>
  <si>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</si>
  <si>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</si>
  <si>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</si>
  <si>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</si>
  <si>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</si>
  <si>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</si>
  <si>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</si>
  <si>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</si>
  <si>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</si>
  <si>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</si>
  <si>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</si>
  <si>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</si>
  <si>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</si>
  <si>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</si>
  <si>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</si>
  <si>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</si>
  <si>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</si>
  <si>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</si>
  <si>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</si>
  <si>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</si>
  <si>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</si>
  <si>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</si>
  <si>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</si>
  <si>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</si>
  <si>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</si>
  <si>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</si>
  <si>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</si>
  <si>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</si>
  <si>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</si>
  <si>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</si>
  <si>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</si>
  <si>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</si>
  <si>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</si>
  <si>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</si>
  <si>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</si>
  <si>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</si>
  <si>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</si>
  <si>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</si>
  <si>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</si>
  <si>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</si>
  <si>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</si>
  <si>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</si>
  <si>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</si>
  <si>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</si>
  <si>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</si>
  <si>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</si>
  <si>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</si>
  <si>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</si>
  <si>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</si>
  <si>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</si>
  <si>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</si>
  <si>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</si>
  <si>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</si>
  <si>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</si>
  <si>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</si>
  <si>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</si>
  <si>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</si>
  <si>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</si>
  <si>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</si>
  <si>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</si>
  <si>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</si>
  <si>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</si>
  <si>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</si>
  <si>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</si>
  <si>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</si>
  <si>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</si>
  <si>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</si>
  <si>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</si>
  <si>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</si>
  <si>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</si>
  <si>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</si>
  <si>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</si>
  <si>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</si>
  <si>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</si>
  <si>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</si>
  <si>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</si>
  <si>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</si>
  <si>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</si>
  <si>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</si>
  <si>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</si>
  <si>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</si>
  <si>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</si>
  <si>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</si>
  <si>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</si>
  <si>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</si>
  <si>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</si>
  <si>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</si>
  <si>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</si>
  <si>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</si>
  <si>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</si>
  <si>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</si>
  <si>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</si>
  <si>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</si>
  <si>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</si>
  <si>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</si>
  <si>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</si>
  <si>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</si>
  <si>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</si>
  <si>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</si>
  <si>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</si>
  <si>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</si>
  <si>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</si>
  <si>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</si>
  <si>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</si>
  <si>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</si>
  <si>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</si>
  <si>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</si>
  <si>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</si>
  <si>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</si>
  <si>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</si>
  <si>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</si>
  <si>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</si>
  <si>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</si>
  <si>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</si>
  <si>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</si>
  <si>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</si>
  <si>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</si>
  <si>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</si>
  <si>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</si>
  <si>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</si>
  <si>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</si>
  <si>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</si>
  <si>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</si>
  <si>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</si>
  <si>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</si>
  <si>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</si>
  <si>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</si>
  <si>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</si>
  <si>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</si>
  <si>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</si>
  <si>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</si>
  <si>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</si>
  <si>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</si>
  <si>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</si>
  <si>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</si>
  <si>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</si>
  <si>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</si>
  <si>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</si>
  <si>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</si>
  <si>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</si>
  <si>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</si>
  <si>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</si>
  <si>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</si>
  <si>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</si>
  <si>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</si>
  <si>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</si>
  <si>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</si>
  <si>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</si>
  <si>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</si>
  <si>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</si>
  <si>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</si>
  <si>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</si>
  <si>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</si>
  <si>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</si>
  <si>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</si>
  <si>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</si>
  <si>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</si>
  <si>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</si>
  <si>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</si>
  <si>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</si>
  <si>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</si>
  <si>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</si>
  <si>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</si>
  <si>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</si>
  <si>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</si>
  <si>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</si>
  <si>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</si>
  <si>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</si>
  <si>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</si>
  <si>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</si>
  <si>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</si>
  <si>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</si>
  <si>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</si>
  <si>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</si>
  <si>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</si>
  <si>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</si>
  <si>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</si>
  <si>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</si>
  <si>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</si>
  <si>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</si>
  <si>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</si>
  <si>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</si>
  <si>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</si>
  <si>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</si>
  <si>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</si>
  <si>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</si>
  <si>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</si>
  <si>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</si>
  <si>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</si>
  <si>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</si>
  <si>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</si>
  <si>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</si>
  <si>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</si>
  <si>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</si>
  <si>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</si>
  <si>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</si>
  <si>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</si>
  <si>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</si>
  <si>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</si>
  <si>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</si>
  <si>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</si>
  <si>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</si>
  <si>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</si>
  <si>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</si>
  <si>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</si>
  <si>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</si>
  <si>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</si>
  <si>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</si>
  <si>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</si>
  <si>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</si>
  <si>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</si>
  <si>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</si>
  <si>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</si>
  <si>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</si>
  <si>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</si>
  <si>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</si>
  <si>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</si>
  <si>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</si>
  <si>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</si>
  <si>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</si>
  <si>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</si>
  <si>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</si>
  <si>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</si>
  <si>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</si>
  <si>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</si>
  <si>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</si>
  <si>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</si>
  <si>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</si>
  <si>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</si>
  <si>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</si>
  <si>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</si>
  <si>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</si>
  <si>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</si>
  <si>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</si>
  <si>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</si>
  <si>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</si>
  <si>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</si>
  <si>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</si>
  <si>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</si>
  <si>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</si>
  <si>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</si>
  <si>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</si>
  <si>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</si>
  <si>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</si>
  <si>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</si>
  <si>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</si>
  <si>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</si>
  <si>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</si>
  <si>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</si>
  <si>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</si>
  <si>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</si>
  <si>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</si>
  <si>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</si>
  <si>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</si>
  <si>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</si>
  <si>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</si>
  <si>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</si>
  <si>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</si>
  <si>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</si>
  <si>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</si>
  <si>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</si>
  <si>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</si>
  <si>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</si>
  <si>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</si>
  <si>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</si>
  <si>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</si>
  <si>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</si>
  <si>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</si>
  <si>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</si>
  <si>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</si>
  <si>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</si>
  <si>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</si>
  <si>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</si>
  <si>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</si>
  <si>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</si>
  <si>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</si>
  <si>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</si>
  <si>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</si>
  <si>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</si>
  <si>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</si>
  <si>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</si>
  <si>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</si>
  <si>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</si>
  <si>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</si>
  <si>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</si>
  <si>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</si>
  <si>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</si>
  <si>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</si>
  <si>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</si>
  <si>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</si>
  <si>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</si>
  <si>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</si>
  <si>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</si>
  <si>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</si>
  <si>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</si>
  <si>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</si>
  <si>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</si>
  <si>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</si>
  <si>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</si>
  <si>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</si>
  <si>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</si>
  <si>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</si>
  <si>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</si>
  <si>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</si>
  <si>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</si>
  <si>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</si>
  <si>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</si>
  <si>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</si>
  <si>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</si>
  <si>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</si>
  <si>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</si>
  <si>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</si>
  <si>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</si>
  <si>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</si>
  <si>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</si>
  <si>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</si>
  <si>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</si>
  <si>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</si>
  <si>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</si>
  <si>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</si>
  <si>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</si>
  <si>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</si>
  <si>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</si>
  <si>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</si>
  <si>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</si>
  <si>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</si>
  <si>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</si>
  <si>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</si>
  <si>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</si>
  <si>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</si>
  <si>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</si>
  <si>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</si>
  <si>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</si>
  <si>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</si>
  <si>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</si>
  <si>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</si>
  <si>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</si>
  <si>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</si>
  <si>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</si>
  <si>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</si>
  <si>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</si>
  <si>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</si>
  <si>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</si>
  <si>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</si>
  <si>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</si>
  <si>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</si>
  <si>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</si>
  <si>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</si>
  <si>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</si>
  <si>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</si>
  <si>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</si>
  <si>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</si>
  <si>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</si>
  <si>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</si>
  <si>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</si>
  <si>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</si>
  <si>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</si>
  <si>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</si>
  <si>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</si>
  <si>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</si>
  <si>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</si>
  <si>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</si>
  <si>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</si>
  <si>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</si>
  <si>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</si>
  <si>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</si>
  <si>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</si>
  <si>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</si>
  <si>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</si>
  <si>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</si>
  <si>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</si>
  <si>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</si>
  <si>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</si>
  <si>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</si>
  <si>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</si>
  <si>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</si>
  <si>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</si>
  <si>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</si>
  <si>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</si>
  <si>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</si>
  <si>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</si>
  <si>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</si>
  <si>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</si>
  <si>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</si>
  <si>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</si>
  <si>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</si>
  <si>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</si>
  <si>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</si>
  <si>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</si>
  <si>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</si>
  <si>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</si>
  <si>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</si>
  <si>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</si>
  <si>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</si>
  <si>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</si>
  <si>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</si>
  <si>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</si>
  <si>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</si>
  <si>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</si>
  <si>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</si>
  <si>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</si>
  <si>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</si>
  <si>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</si>
  <si>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</si>
  <si>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</si>
  <si>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</si>
  <si>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</si>
  <si>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</si>
  <si>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</si>
  <si>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</si>
  <si>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</si>
  <si>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</si>
  <si>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</si>
  <si>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</si>
  <si>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</si>
  <si>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</si>
  <si>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</si>
  <si>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</si>
  <si>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</si>
  <si>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</si>
  <si>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</si>
  <si>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</si>
  <si>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</si>
  <si>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</si>
  <si>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</si>
  <si>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</si>
  <si>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</si>
  <si>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</si>
  <si>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</si>
  <si>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</si>
  <si>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</si>
  <si>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</si>
  <si>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</si>
  <si>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</si>
  <si>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</si>
  <si>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</si>
  <si>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</si>
  <si>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</si>
  <si>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</si>
  <si>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</si>
  <si>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</si>
  <si>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</si>
  <si>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</si>
  <si>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</si>
  <si>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</si>
  <si>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</si>
  <si>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</si>
  <si>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</si>
  <si>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</si>
  <si>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</si>
  <si>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</si>
  <si>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</si>
  <si>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</si>
  <si>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</si>
  <si>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</si>
  <si>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</si>
  <si>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</si>
  <si>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</si>
  <si>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</si>
  <si>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</si>
  <si>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</si>
  <si>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</si>
  <si>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</si>
  <si>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</si>
  <si>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</si>
  <si>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</si>
  <si>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</si>
  <si>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</si>
  <si>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</si>
  <si>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</si>
  <si>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</si>
  <si>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</si>
  <si>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</si>
  <si>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</si>
  <si>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</si>
  <si>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</si>
  <si>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</si>
  <si>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</si>
  <si>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</si>
  <si>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</si>
  <si>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</si>
  <si>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</si>
  <si>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</si>
  <si>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</si>
  <si>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</si>
  <si>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</si>
  <si>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</si>
  <si>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</si>
  <si>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</si>
  <si>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</si>
  <si>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</si>
  <si>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</si>
  <si>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</si>
  <si>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</si>
  <si>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</si>
  <si>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</si>
  <si>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</si>
  <si>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</si>
  <si>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</si>
  <si>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</si>
  <si>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</si>
  <si>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</si>
  <si>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</si>
  <si>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</si>
  <si>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</si>
  <si>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</si>
  <si>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</si>
  <si>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</si>
  <si>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</si>
  <si>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</si>
  <si>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</si>
  <si>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</si>
  <si>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</si>
  <si>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</si>
  <si>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</si>
  <si>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</si>
  <si>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</si>
  <si>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</si>
  <si>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</si>
  <si>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</si>
  <si>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</si>
  <si>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</si>
  <si>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</si>
  <si>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</si>
  <si>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</si>
  <si>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</si>
  <si>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</si>
  <si>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</si>
  <si>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</si>
  <si>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</si>
  <si>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</si>
  <si>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</si>
  <si>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</si>
  <si>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</si>
  <si>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</si>
  <si>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</si>
  <si>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</si>
  <si>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</si>
  <si>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</si>
  <si>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</si>
  <si>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</si>
  <si>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</si>
  <si>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</si>
  <si>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</si>
  <si>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</si>
  <si>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</si>
  <si>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</si>
  <si>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</si>
  <si>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</si>
  <si>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</si>
  <si>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</si>
  <si>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</si>
  <si>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</si>
  <si>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</si>
  <si>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</si>
  <si>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</si>
  <si>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</si>
  <si>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</si>
  <si>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</si>
  <si>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</si>
  <si>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</si>
  <si>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</si>
  <si>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</si>
  <si>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</si>
  <si>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</si>
  <si>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</si>
  <si>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</si>
  <si>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</si>
  <si>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</si>
  <si>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</si>
  <si>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</si>
  <si>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</si>
  <si>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</si>
  <si>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</si>
  <si>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</si>
  <si>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</si>
  <si>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</si>
  <si>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</si>
  <si>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</si>
  <si>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</si>
  <si>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</si>
  <si>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</si>
  <si>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</si>
  <si>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</si>
  <si>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</si>
  <si>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</si>
  <si>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</si>
  <si>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</si>
  <si>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</si>
  <si>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</si>
  <si>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</si>
  <si>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</si>
  <si>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</si>
  <si>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</si>
  <si>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</si>
  <si>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</si>
  <si>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</si>
  <si>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</si>
  <si>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</si>
  <si>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</si>
  <si>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</si>
  <si>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</si>
  <si>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</si>
  <si>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</si>
  <si>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</si>
  <si>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</si>
  <si>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</si>
  <si>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</si>
  <si>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</si>
  <si>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</si>
  <si>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</si>
  <si>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</si>
  <si>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</si>
  <si>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</si>
  <si>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</si>
  <si>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</si>
  <si>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</si>
  <si>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</si>
  <si>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</si>
  <si>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</si>
  <si>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</si>
  <si>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</si>
  <si>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</si>
  <si>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</si>
  <si>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</si>
  <si>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</si>
  <si>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</si>
  <si>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</si>
  <si>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</si>
  <si>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</si>
  <si>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</si>
  <si>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</si>
  <si>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</si>
  <si>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</si>
  <si>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</si>
  <si>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</si>
  <si>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</si>
  <si>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</si>
  <si>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</si>
  <si>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</si>
  <si>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</si>
  <si>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</si>
  <si>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</si>
  <si>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</si>
  <si>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</si>
  <si>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</si>
  <si>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</si>
  <si>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</si>
  <si>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</si>
  <si>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</si>
  <si>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</si>
  <si>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</si>
  <si>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</si>
  <si>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</si>
  <si>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</si>
  <si>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</si>
  <si>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</si>
  <si>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</si>
  <si>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</si>
  <si>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</si>
  <si>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</si>
  <si>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</si>
  <si>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</si>
  <si>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</si>
  <si>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</si>
  <si>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</si>
  <si>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</si>
  <si>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</si>
  <si>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</si>
  <si>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</si>
  <si>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</si>
  <si>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</si>
  <si>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</si>
  <si>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</si>
  <si>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</si>
  <si>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</si>
  <si>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</si>
  <si>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</si>
  <si>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</si>
  <si>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</si>
  <si>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</si>
  <si>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</si>
  <si>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</si>
  <si>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</si>
  <si>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</si>
  <si>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</si>
  <si>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</si>
  <si>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</si>
  <si>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</si>
  <si>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</si>
  <si>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</si>
  <si>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</si>
  <si>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</si>
  <si>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</si>
  <si>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</si>
  <si>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</si>
  <si>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</si>
  <si>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</si>
  <si>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</si>
  <si>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</si>
  <si>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</si>
  <si>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</si>
  <si>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</si>
  <si>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</si>
  <si>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</si>
  <si>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</si>
  <si>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</si>
  <si>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</si>
  <si>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</si>
  <si>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</si>
  <si>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</si>
  <si>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</si>
  <si>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</si>
  <si>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</si>
  <si>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</si>
  <si>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</si>
  <si>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</si>
  <si>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</si>
  <si>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</si>
  <si>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</si>
  <si>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</si>
  <si>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</si>
  <si>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</si>
  <si>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</si>
  <si>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</si>
  <si>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</si>
  <si>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</si>
  <si>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</si>
  <si>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</si>
  <si>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</si>
  <si>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</si>
  <si>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</si>
  <si>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</si>
  <si>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</si>
  <si>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</si>
  <si>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</si>
  <si>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</si>
  <si>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</si>
  <si>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</si>
  <si>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</si>
  <si>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</si>
  <si>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</si>
  <si>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</si>
  <si>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</si>
  <si>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</si>
  <si>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</si>
  <si>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</si>
  <si>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</si>
  <si>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</si>
  <si>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</si>
  <si>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</si>
  <si>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</si>
  <si>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</si>
  <si>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</si>
  <si>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</si>
  <si>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</si>
  <si>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</si>
  <si>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</si>
  <si>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</si>
  <si>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</si>
  <si>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</si>
  <si>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</si>
  <si>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</si>
  <si>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</si>
  <si>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</si>
  <si>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</si>
  <si>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</si>
  <si>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</si>
  <si>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</si>
  <si>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</si>
  <si>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</si>
  <si>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</si>
  <si>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</si>
  <si>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</si>
  <si>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</si>
  <si>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</si>
  <si>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</si>
  <si>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</si>
  <si>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</si>
  <si>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</si>
  <si>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</si>
  <si>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</si>
  <si>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</si>
  <si>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</si>
  <si>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</si>
  <si>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</si>
  <si>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</si>
  <si>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</si>
  <si>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</si>
  <si>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</si>
  <si>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</si>
  <si>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</si>
  <si>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</si>
  <si>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</si>
  <si>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</si>
  <si>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</si>
  <si>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</si>
  <si>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</si>
  <si>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</si>
  <si>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</si>
  <si>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</si>
  <si>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</si>
  <si>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</si>
  <si>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</si>
  <si>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</si>
  <si>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</si>
  <si>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</si>
  <si>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</si>
  <si>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</si>
  <si>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</si>
  <si>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</si>
  <si>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</si>
  <si>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</si>
  <si>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</si>
  <si>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</si>
  <si>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</si>
  <si>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</si>
  <si>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</si>
  <si>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</si>
  <si>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</si>
  <si>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</si>
  <si>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</si>
  <si>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</si>
  <si>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</si>
  <si>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</si>
  <si>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</si>
  <si>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</si>
  <si>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</si>
  <si>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</si>
  <si>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</si>
  <si>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</si>
  <si>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</si>
  <si>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</si>
  <si>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</si>
  <si>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</si>
  <si>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</si>
  <si>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</si>
  <si>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</si>
  <si>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</si>
  <si>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</si>
  <si>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</si>
  <si>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</si>
  <si>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</si>
  <si>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</si>
  <si>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</si>
  <si>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</si>
  <si>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</si>
  <si>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</si>
  <si>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</si>
  <si>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</si>
  <si>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</si>
  <si>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</si>
  <si>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</si>
  <si>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</si>
  <si>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</si>
  <si>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</si>
  <si>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</si>
  <si>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</si>
  <si>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</si>
  <si>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</si>
  <si>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</si>
  <si>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</si>
  <si>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</si>
  <si>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</si>
  <si>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</si>
  <si>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</si>
  <si>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</si>
  <si>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</si>
  <si>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</si>
  <si>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</si>
  <si>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</si>
  <si>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</si>
  <si>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</si>
  <si>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</si>
  <si>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</si>
  <si>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</si>
  <si>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</si>
  <si>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</si>
  <si>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</si>
  <si>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</si>
  <si>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</si>
  <si>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</si>
  <si>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</si>
  <si>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</si>
  <si>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</si>
  <si>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</si>
  <si>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</si>
  <si>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</si>
  <si>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</si>
  <si>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</si>
  <si>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</si>
  <si>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</si>
  <si>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</si>
  <si>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</si>
  <si>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</si>
  <si>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</si>
  <si>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</si>
  <si>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</si>
  <si>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</si>
  <si>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</si>
  <si>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</si>
  <si>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</si>
  <si>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</si>
  <si>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</si>
  <si>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</si>
  <si>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</si>
  <si>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</si>
  <si>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</si>
  <si>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</si>
  <si>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</si>
  <si>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</si>
  <si>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</si>
  <si>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</si>
  <si>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</si>
  <si>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</si>
  <si>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</si>
  <si>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</si>
  <si>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</si>
  <si>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</si>
  <si>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</si>
  <si>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</si>
  <si>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</si>
  <si>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</si>
  <si>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</si>
  <si>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</si>
  <si>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</si>
  <si>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</si>
  <si>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</si>
  <si>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</si>
  <si>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</si>
  <si>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</si>
  <si>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</si>
  <si>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</si>
  <si>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</si>
  <si>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</si>
  <si>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</si>
  <si>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</si>
  <si>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</si>
  <si>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</si>
  <si>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</si>
  <si>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</si>
  <si>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</si>
  <si>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</si>
  <si>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</si>
  <si>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</si>
  <si>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</si>
  <si>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</si>
  <si>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</si>
  <si>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</si>
  <si>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</si>
  <si>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</si>
  <si>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</si>
  <si>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</si>
  <si>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</si>
  <si>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</si>
  <si>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</si>
  <si>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</si>
  <si>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</si>
  <si>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</si>
  <si>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</si>
  <si>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</si>
  <si>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</si>
  <si>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</si>
  <si>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</si>
  <si>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</si>
  <si>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</si>
  <si>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</si>
  <si>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</si>
  <si>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</si>
  <si>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</si>
  <si>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</si>
  <si>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</si>
  <si>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</si>
  <si>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</si>
  <si>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</si>
  <si>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</si>
  <si>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</si>
  <si>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</si>
  <si>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</si>
  <si>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</si>
  <si>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</si>
  <si>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</si>
  <si>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</si>
  <si>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</si>
  <si>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</si>
  <si>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</si>
  <si>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</si>
  <si>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</si>
  <si>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</si>
  <si>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</si>
  <si>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</si>
  <si>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</si>
  <si>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</si>
  <si>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</si>
  <si>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</si>
  <si>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</si>
  <si>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</si>
  <si>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</si>
  <si>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</si>
  <si>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</si>
  <si>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</si>
  <si>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</si>
  <si>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</si>
  <si>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</si>
  <si>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</si>
  <si>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</si>
  <si>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</si>
  <si>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</si>
  <si>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</si>
  <si>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</si>
  <si>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</si>
  <si>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</si>
  <si>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</si>
  <si>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</si>
  <si>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</si>
  <si>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</si>
  <si>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</si>
  <si>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</si>
  <si>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</si>
  <si>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</si>
  <si>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</si>
  <si>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</si>
  <si>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</si>
  <si>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</si>
  <si>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</si>
  <si>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</si>
  <si>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</si>
  <si>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</si>
  <si>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</si>
  <si>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</si>
  <si>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</si>
  <si>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</si>
  <si>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</si>
  <si>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</si>
  <si>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</si>
  <si>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</si>
  <si>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</si>
  <si>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</si>
  <si>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</si>
  <si>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</si>
  <si>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</si>
  <si>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</si>
  <si>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</si>
  <si>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</si>
  <si>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</si>
  <si>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</si>
  <si>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</si>
  <si>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</si>
  <si>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</si>
  <si>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</si>
  <si>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</si>
  <si>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</si>
  <si>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</si>
  <si>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</si>
  <si>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</si>
  <si>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</si>
  <si>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</si>
  <si>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</si>
  <si>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</si>
  <si>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</si>
  <si>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</si>
  <si>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</si>
  <si>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</si>
  <si>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</si>
  <si>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</si>
  <si>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</si>
  <si>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</si>
  <si>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</si>
  <si>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</si>
  <si>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</si>
  <si>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</si>
  <si>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</si>
  <si>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</si>
  <si>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</si>
  <si>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</si>
  <si>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</si>
  <si>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</si>
  <si>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</si>
  <si>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</si>
  <si>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</si>
  <si>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</si>
  <si>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</si>
  <si>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</si>
  <si>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</si>
  <si>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</si>
  <si>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</si>
  <si>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</si>
  <si>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</si>
  <si>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</si>
  <si>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</si>
  <si>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</si>
  <si>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</si>
  <si>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</si>
  <si>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</si>
  <si>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</si>
  <si>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</si>
  <si>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</si>
  <si>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</si>
  <si>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</si>
  <si>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</si>
  <si>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</si>
  <si>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</si>
  <si>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</si>
  <si>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</si>
  <si>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</si>
  <si>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</si>
  <si>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</si>
  <si>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</si>
  <si>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</si>
  <si>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</si>
  <si>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</si>
  <si>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</si>
  <si>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</si>
  <si>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</si>
  <si>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</si>
  <si>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</si>
  <si>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</si>
  <si>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</si>
  <si>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</si>
  <si>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</si>
  <si>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</si>
  <si>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</si>
  <si>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</si>
  <si>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</si>
  <si>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</si>
  <si>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</si>
  <si>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</si>
  <si>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</si>
  <si>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</si>
  <si>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</si>
  <si>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</si>
  <si>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</si>
  <si>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</si>
  <si>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</si>
  <si>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</si>
  <si>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</si>
  <si>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</si>
  <si>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</si>
  <si>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</si>
  <si>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</si>
  <si>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</si>
  <si>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</si>
  <si>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</si>
  <si>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</si>
  <si>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</si>
  <si>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</si>
  <si>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</si>
  <si>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</si>
  <si>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</si>
  <si>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</si>
  <si>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</si>
  <si>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</si>
  <si>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</si>
  <si>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</si>
  <si>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</si>
  <si>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</si>
  <si>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</si>
  <si>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</si>
  <si>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</si>
  <si>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</si>
  <si>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</si>
  <si>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</si>
  <si>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</si>
  <si>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</si>
  <si>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</si>
  <si>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</si>
  <si>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</si>
  <si>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</si>
  <si>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</si>
  <si>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</si>
  <si>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</si>
  <si>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</si>
  <si>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</si>
  <si>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</si>
  <si>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</si>
  <si>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</si>
  <si>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</si>
  <si>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</si>
  <si>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</si>
  <si>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</si>
  <si>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</si>
  <si>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</si>
  <si>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</si>
  <si>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</si>
  <si>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</si>
  <si>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</si>
  <si>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</si>
  <si>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</si>
  <si>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</si>
  <si>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</si>
  <si>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</si>
  <si>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</si>
  <si>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</si>
  <si>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</si>
  <si>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</si>
  <si>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</si>
  <si>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</si>
  <si>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</si>
  <si>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</si>
  <si>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</si>
  <si>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</si>
  <si>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</si>
  <si>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</si>
  <si>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</si>
  <si>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</si>
  <si>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</si>
  <si>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</si>
  <si>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</si>
  <si>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</si>
  <si>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</si>
  <si>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</si>
  <si>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</si>
  <si>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</si>
  <si>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</si>
  <si>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</si>
  <si>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</si>
  <si>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</si>
  <si>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</si>
  <si>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</si>
  <si>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</si>
  <si>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</si>
  <si>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</si>
  <si>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</si>
  <si>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</si>
  <si>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</si>
  <si>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</si>
  <si>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</si>
  <si>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</si>
  <si>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</si>
  <si>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</si>
  <si>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</si>
  <si>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</si>
  <si>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</si>
  <si>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</si>
  <si>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</si>
  <si>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</si>
  <si>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</si>
  <si>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</si>
  <si>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</si>
  <si>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</si>
  <si>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</si>
  <si>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</si>
  <si>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</si>
  <si>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</si>
  <si>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</si>
  <si>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</si>
  <si>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</si>
  <si>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</si>
  <si>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</si>
  <si>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</si>
  <si>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</si>
  <si>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</si>
  <si>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</si>
  <si>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</si>
  <si>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</si>
  <si>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</si>
  <si>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</si>
  <si>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</si>
  <si>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</si>
  <si>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</si>
  <si>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</si>
  <si>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</si>
  <si>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</si>
  <si>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</si>
  <si>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</si>
  <si>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</si>
  <si>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</si>
  <si>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</si>
  <si>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</si>
  <si>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</si>
  <si>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</si>
  <si>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</si>
  <si>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</si>
  <si>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</si>
  <si>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</si>
  <si>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</si>
  <si>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</si>
  <si>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</si>
  <si>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</si>
  <si>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</si>
  <si>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</si>
  <si>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</si>
  <si>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</si>
  <si>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</si>
  <si>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</si>
  <si>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</si>
  <si>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</si>
  <si>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</si>
  <si>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</si>
  <si>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</si>
  <si>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</si>
  <si>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</si>
  <si>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</si>
  <si>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</si>
  <si>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</si>
  <si>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</si>
  <si>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</si>
  <si>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</si>
  <si>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</si>
  <si>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</si>
  <si>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</si>
  <si>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</si>
  <si>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</si>
  <si>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</si>
  <si>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</si>
  <si>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</si>
  <si>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</si>
  <si>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</si>
  <si>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</si>
  <si>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</si>
  <si>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</si>
  <si>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</si>
  <si>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</si>
  <si>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</si>
  <si>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</si>
  <si>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</si>
  <si>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</si>
  <si>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</si>
  <si>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</si>
  <si>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</si>
  <si>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</si>
  <si>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</si>
  <si>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</si>
  <si>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</si>
  <si>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</si>
  <si>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</si>
  <si>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</si>
  <si>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</si>
  <si>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</si>
  <si>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</si>
  <si>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</si>
  <si>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</si>
  <si>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</si>
  <si>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</si>
  <si>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</si>
  <si>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</si>
  <si>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</si>
  <si>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</si>
  <si>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</si>
  <si>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</si>
  <si>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</si>
  <si>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</si>
  <si>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</si>
  <si>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</si>
  <si>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</si>
  <si>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</si>
  <si>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</si>
  <si>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</si>
  <si>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</si>
  <si>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</si>
  <si>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</si>
  <si>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</si>
  <si>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</si>
  <si>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</si>
  <si>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</si>
  <si>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</si>
  <si>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</si>
  <si>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</si>
  <si>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</si>
  <si>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</si>
  <si>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</si>
  <si>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</si>
  <si>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</si>
  <si>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</si>
  <si>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</si>
  <si>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</si>
  <si>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</si>
  <si>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</si>
  <si>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</si>
  <si>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</si>
  <si>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</si>
  <si>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</si>
  <si>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</si>
  <si>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</si>
  <si>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</si>
  <si>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</si>
  <si>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</si>
  <si>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</si>
  <si>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</si>
  <si>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</si>
  <si>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</si>
  <si>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</si>
  <si>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</si>
  <si>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</si>
  <si>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</si>
  <si>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</si>
  <si>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</si>
  <si>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</si>
  <si>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</si>
  <si>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</si>
  <si>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</si>
  <si>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</si>
  <si>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</si>
  <si>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</si>
  <si>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</si>
  <si>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</si>
  <si>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</si>
  <si>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</si>
  <si>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</si>
  <si>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</si>
  <si>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</si>
  <si>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</si>
  <si>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</si>
  <si>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</si>
  <si>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</si>
  <si>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</si>
  <si>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</si>
  <si>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</si>
  <si>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</si>
  <si>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</si>
  <si>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</si>
  <si>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</si>
  <si>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</si>
  <si>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</si>
  <si>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</si>
  <si>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</si>
  <si>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</si>
  <si>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</si>
  <si>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</si>
  <si>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</si>
  <si>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</si>
  <si>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</si>
  <si>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</si>
  <si>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</si>
  <si>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</si>
  <si>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</si>
  <si>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</si>
  <si>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</si>
  <si>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</si>
  <si>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</si>
  <si>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</si>
  <si>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</si>
  <si>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</si>
  <si>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</si>
  <si>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</si>
  <si>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</si>
  <si>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</si>
  <si>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</si>
  <si>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</si>
  <si>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</si>
  <si>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</si>
  <si>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</si>
  <si>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</si>
  <si>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</si>
  <si>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</si>
  <si>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</si>
  <si>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</si>
  <si>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</si>
  <si>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</si>
  <si>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</si>
  <si>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</si>
  <si>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</si>
  <si>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</si>
  <si>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</si>
  <si>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</si>
  <si>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</si>
  <si>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</si>
  <si>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</si>
  <si>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</si>
  <si>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</si>
  <si>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</si>
  <si>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</si>
  <si>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</si>
  <si>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</si>
  <si>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</si>
  <si>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</si>
  <si>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</si>
  <si>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</si>
  <si>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</si>
  <si>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</si>
  <si>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</si>
  <si>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</si>
  <si>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</si>
  <si>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</si>
  <si>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</si>
  <si>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</si>
  <si>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</si>
  <si>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</si>
  <si>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</si>
  <si>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</si>
  <si>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</si>
  <si>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</si>
  <si>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</si>
  <si>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</si>
  <si>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</si>
  <si>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</si>
  <si>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</si>
  <si>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</si>
  <si>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</si>
  <si>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</si>
  <si>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</si>
  <si>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</si>
  <si>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</si>
  <si>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</si>
  <si>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</si>
  <si>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</si>
  <si>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</si>
  <si>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</si>
  <si>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</si>
  <si>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</si>
  <si>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</si>
  <si>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</si>
  <si>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</si>
  <si>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</si>
  <si>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</si>
  <si>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</si>
  <si>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</si>
  <si>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</si>
  <si>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</si>
  <si>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</si>
  <si>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</si>
  <si>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</si>
  <si>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</si>
  <si>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</si>
  <si>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</si>
  <si>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</si>
  <si>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</si>
  <si>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</si>
  <si>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</si>
  <si>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</si>
  <si>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</si>
  <si>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</si>
  <si>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</si>
  <si>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</si>
  <si>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</si>
  <si>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</si>
  <si>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</si>
  <si>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</si>
  <si>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</si>
  <si>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</si>
  <si>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</si>
  <si>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</si>
  <si>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</si>
  <si>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</si>
  <si>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</si>
  <si>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</si>
  <si>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</si>
  <si>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</si>
  <si>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</si>
  <si>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</si>
  <si>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</si>
  <si>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</si>
  <si>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</si>
  <si>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</si>
  <si>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</si>
  <si>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</si>
  <si>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</si>
  <si>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</si>
  <si>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</si>
  <si>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</si>
  <si>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</si>
  <si>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</si>
  <si>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</si>
  <si>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</si>
  <si>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</si>
  <si>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</si>
  <si>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</si>
  <si>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</si>
  <si>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</si>
  <si>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</si>
  <si>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</si>
  <si>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</si>
  <si>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</si>
  <si>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</si>
  <si>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</si>
  <si>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</si>
  <si>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</si>
  <si>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</si>
  <si>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</si>
  <si>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</si>
  <si>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</si>
  <si>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</si>
  <si>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</si>
  <si>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</si>
  <si>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</si>
  <si>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</si>
  <si>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</si>
  <si>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</si>
  <si>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</si>
  <si>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</si>
  <si>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</si>
  <si>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</si>
  <si>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</si>
  <si>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</si>
  <si>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</si>
  <si>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</si>
  <si>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</si>
  <si>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</si>
  <si>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</si>
  <si>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</si>
  <si>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</si>
  <si>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</si>
  <si>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</si>
  <si>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</si>
  <si>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</si>
  <si>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</si>
  <si>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</si>
  <si>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</si>
  <si>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</si>
  <si>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</si>
  <si>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</si>
  <si>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</si>
  <si>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</si>
  <si>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</si>
  <si>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</si>
  <si>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</si>
  <si>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</si>
  <si>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</si>
  <si>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</si>
  <si>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</si>
  <si>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</si>
  <si>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</si>
  <si>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</si>
  <si>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</si>
  <si>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</si>
  <si>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</si>
  <si>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</si>
  <si>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</si>
  <si>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</si>
  <si>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</si>
  <si>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</si>
  <si>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</si>
  <si>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</si>
  <si>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</si>
  <si>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</si>
  <si>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</si>
  <si>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</si>
  <si>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</si>
  <si>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</si>
  <si>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</si>
  <si>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</si>
  <si>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</si>
  <si>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</si>
  <si>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</si>
  <si>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</si>
  <si>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</si>
  <si>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</si>
  <si>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</si>
  <si>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</si>
  <si>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</si>
  <si>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</si>
  <si>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</si>
  <si>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</si>
  <si>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</si>
  <si>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</si>
  <si>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</si>
  <si>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</si>
  <si>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</si>
  <si>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</si>
  <si>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</si>
  <si>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</si>
  <si>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</si>
  <si>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</si>
  <si>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</si>
  <si>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</si>
  <si>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</si>
  <si>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</si>
  <si>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</si>
  <si>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</si>
  <si>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</si>
  <si>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</si>
  <si>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</si>
  <si>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</si>
  <si>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</si>
  <si>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</si>
  <si>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</si>
  <si>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</si>
  <si>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</si>
  <si>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</si>
  <si>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</si>
  <si>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</si>
  <si>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</si>
  <si>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</si>
  <si>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</si>
  <si>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</si>
  <si>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</si>
  <si>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</si>
  <si>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</si>
  <si>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</si>
  <si>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</si>
  <si>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</si>
  <si>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</si>
  <si>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</si>
  <si>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</si>
  <si>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</si>
  <si>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</si>
  <si>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</si>
  <si>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</si>
  <si>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</si>
  <si>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</si>
  <si>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</si>
  <si>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</si>
  <si>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</si>
  <si>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</si>
  <si>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</si>
  <si>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</si>
  <si>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</si>
  <si>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</si>
  <si>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</si>
  <si>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</si>
  <si>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</si>
  <si>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</si>
  <si>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</si>
  <si>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</si>
  <si>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</si>
  <si>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</si>
  <si>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</si>
  <si>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</si>
  <si>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</si>
  <si>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</si>
  <si>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</si>
  <si>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</si>
  <si>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</si>
  <si>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</si>
  <si>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</si>
  <si>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</si>
  <si>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</si>
  <si>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</si>
  <si>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</si>
  <si>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</si>
  <si>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</si>
  <si>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</si>
  <si>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</si>
  <si>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</si>
  <si>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</si>
  <si>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</si>
  <si>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</si>
  <si>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</si>
  <si>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</si>
  <si>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</si>
  <si>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</si>
  <si>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</si>
  <si>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</si>
  <si>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</si>
  <si>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</si>
  <si>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</si>
  <si>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</si>
  <si>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</si>
  <si>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</si>
  <si>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</si>
  <si>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</si>
  <si>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</si>
  <si>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</si>
  <si>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</si>
  <si>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</si>
  <si>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</si>
  <si>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</si>
  <si>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</si>
  <si>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</si>
  <si>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</si>
  <si>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</si>
  <si>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</si>
  <si>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</si>
  <si>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</si>
  <si>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</si>
  <si>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</si>
  <si>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</si>
  <si>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</si>
  <si>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</si>
  <si>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</si>
  <si>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</si>
  <si>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</si>
  <si>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</si>
  <si>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</si>
  <si>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</si>
  <si>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</si>
  <si>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</si>
  <si>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</si>
  <si>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</si>
  <si>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</si>
  <si>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</si>
  <si>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</si>
  <si>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</si>
  <si>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</si>
  <si>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</si>
  <si>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</si>
  <si>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</si>
  <si>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</si>
  <si>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</si>
  <si>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</si>
  <si>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</si>
  <si>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</si>
  <si>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</si>
  <si>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</si>
  <si>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</si>
  <si>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</si>
  <si>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</si>
  <si>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</si>
  <si>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</si>
  <si>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</si>
  <si>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</si>
  <si>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</si>
  <si>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</si>
  <si>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</si>
  <si>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</si>
  <si>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</si>
  <si>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</si>
  <si>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</si>
  <si>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</si>
  <si>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</si>
  <si>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</si>
  <si>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</si>
  <si>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</si>
  <si>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</si>
  <si>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</si>
  <si>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</si>
  <si>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</si>
  <si>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</si>
  <si>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</si>
  <si>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</si>
  <si>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</si>
  <si>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</si>
  <si>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</si>
  <si>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</si>
  <si>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</si>
  <si>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</si>
  <si>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</si>
  <si>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</si>
  <si>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</si>
  <si>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</si>
  <si>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</si>
  <si>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</si>
  <si>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</si>
  <si>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</si>
  <si>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</si>
  <si>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</si>
  <si>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</si>
  <si>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</si>
  <si>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</si>
  <si>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</si>
  <si>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</si>
  <si>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</si>
  <si>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</si>
  <si>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</si>
  <si>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</si>
  <si>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</si>
  <si>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</si>
  <si>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</si>
  <si>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</si>
  <si>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</si>
  <si>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</si>
  <si>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</si>
  <si>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</si>
  <si>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</si>
  <si>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</si>
  <si>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</si>
  <si>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</si>
  <si>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</si>
  <si>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</si>
  <si>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</si>
  <si>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</si>
  <si>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</si>
  <si>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</si>
  <si>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</si>
  <si>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</si>
  <si>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</si>
  <si>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</si>
  <si>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</si>
  <si>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</si>
  <si>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</si>
  <si>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</si>
  <si>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</si>
  <si>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</si>
  <si>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</si>
  <si>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</si>
  <si>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</si>
  <si>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</si>
  <si>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</si>
  <si>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</si>
  <si>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</si>
  <si>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</si>
  <si>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</si>
  <si>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</si>
  <si>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</si>
  <si>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</si>
  <si>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</si>
  <si>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</si>
  <si>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</si>
  <si>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</si>
  <si>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</si>
  <si>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</si>
  <si>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</si>
  <si>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</si>
  <si>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</si>
  <si>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</si>
  <si>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</si>
  <si>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</si>
  <si>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</si>
  <si>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</si>
  <si>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</si>
  <si>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</si>
  <si>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</si>
  <si>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</si>
  <si>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</si>
  <si>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</si>
  <si>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</si>
  <si>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</si>
  <si>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</si>
  <si>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</si>
  <si>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</si>
  <si>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</si>
  <si>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</si>
  <si>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</si>
  <si>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</si>
  <si>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</si>
  <si>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</si>
  <si>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</si>
  <si>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</si>
  <si>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</si>
  <si>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</si>
  <si>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</si>
  <si>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</si>
  <si>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</si>
  <si>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</si>
  <si>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</si>
  <si>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</si>
  <si>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</si>
  <si>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</si>
  <si>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</si>
  <si>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</si>
  <si>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</si>
  <si>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</si>
  <si>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</si>
  <si>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</si>
  <si>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</si>
  <si>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</si>
  <si>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</si>
  <si>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</si>
  <si>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</si>
  <si>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</si>
  <si>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</si>
  <si>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</si>
  <si>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</si>
  <si>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</si>
  <si>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</si>
  <si>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</si>
  <si>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</si>
  <si>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</si>
  <si>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</si>
  <si>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</si>
  <si>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</si>
  <si>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</si>
  <si>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</si>
  <si>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</si>
  <si>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</si>
  <si>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</si>
  <si>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</si>
  <si>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</si>
  <si>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</si>
  <si>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</si>
  <si>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</si>
  <si>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</si>
  <si>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</si>
  <si>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</si>
  <si>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</si>
  <si>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</si>
  <si>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</si>
  <si>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</si>
  <si>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</si>
  <si>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</si>
  <si>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</si>
  <si>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</si>
  <si>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</si>
  <si>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</si>
  <si>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</si>
  <si>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</si>
  <si>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</si>
  <si>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</si>
  <si>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</si>
  <si>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</si>
  <si>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</si>
  <si>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</si>
  <si>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</si>
  <si>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</si>
  <si>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</si>
  <si>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</si>
  <si>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</si>
  <si>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</si>
  <si>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</si>
  <si>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</si>
  <si>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</si>
  <si>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</si>
  <si>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</si>
  <si>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</si>
  <si>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</si>
  <si>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</si>
  <si>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</si>
  <si>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</si>
  <si>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</si>
  <si>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</si>
  <si>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</si>
  <si>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</si>
  <si>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</si>
  <si>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</si>
  <si>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</si>
  <si>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</si>
  <si>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</si>
  <si>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</si>
  <si>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</si>
  <si>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</si>
  <si>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</si>
  <si>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</si>
  <si>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</si>
  <si>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</si>
  <si>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</si>
  <si>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</si>
  <si>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</si>
  <si>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</si>
  <si>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</si>
  <si>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</si>
  <si>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</si>
  <si>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</si>
  <si>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</si>
  <si>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</si>
  <si>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</si>
  <si>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</si>
  <si>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</si>
  <si>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</si>
  <si>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</si>
  <si>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</si>
  <si>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</si>
  <si>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</si>
  <si>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</si>
  <si>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</si>
  <si>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</si>
  <si>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</si>
  <si>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</si>
  <si>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</si>
  <si>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</si>
  <si>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</si>
  <si>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</si>
  <si>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</si>
  <si>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</si>
  <si>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</si>
  <si>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</si>
  <si>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</si>
  <si>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</si>
  <si>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</si>
  <si>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</si>
  <si>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</si>
  <si>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</si>
  <si>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</si>
  <si>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</si>
  <si>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</si>
  <si>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</si>
  <si>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</si>
  <si>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</si>
  <si>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</si>
  <si>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</si>
  <si>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</si>
  <si>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</si>
  <si>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</si>
  <si>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</si>
  <si>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</si>
  <si>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</si>
  <si>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</si>
  <si>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</si>
  <si>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</si>
  <si>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</si>
  <si>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</si>
  <si>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</si>
  <si>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</si>
  <si>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</si>
  <si>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</si>
  <si>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</si>
  <si>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</si>
  <si>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</si>
  <si>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</si>
  <si>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</si>
  <si>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</si>
  <si>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</si>
  <si>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</si>
  <si>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</si>
  <si>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</si>
  <si>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</si>
  <si>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</si>
  <si>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</si>
  <si>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</si>
  <si>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</si>
  <si>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</si>
  <si>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</si>
  <si>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</si>
  <si>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</si>
  <si>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</si>
  <si>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</si>
  <si>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</si>
  <si>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</si>
  <si>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</si>
  <si>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</si>
  <si>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</si>
  <si>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</si>
  <si>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</si>
  <si>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</si>
  <si>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</si>
  <si>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</si>
  <si>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</si>
  <si>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</si>
  <si>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</si>
  <si>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</si>
  <si>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</si>
  <si>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</si>
  <si>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</si>
  <si>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</si>
  <si>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</si>
  <si>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</si>
  <si>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</si>
  <si>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</si>
  <si>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</si>
  <si>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</si>
  <si>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</si>
  <si>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</si>
  <si>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</si>
  <si>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</si>
  <si>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</si>
  <si>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</si>
  <si>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</si>
  <si>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</si>
  <si>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</si>
  <si>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</si>
  <si>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</si>
  <si>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</si>
  <si>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</si>
  <si>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</si>
  <si>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</si>
  <si>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</si>
  <si>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</si>
  <si>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</si>
  <si>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</si>
  <si>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</si>
  <si>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</si>
  <si>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</si>
  <si>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</si>
  <si>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</si>
  <si>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</si>
  <si>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</si>
  <si>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</si>
  <si>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</si>
  <si>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</si>
  <si>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</si>
  <si>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</si>
  <si>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</si>
  <si>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</si>
  <si>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</si>
  <si>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</si>
  <si>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</si>
  <si>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</si>
  <si>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</si>
  <si>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</si>
  <si>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</si>
  <si>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</si>
  <si>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</si>
  <si>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</si>
  <si>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</si>
  <si>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</si>
  <si>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</si>
  <si>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</si>
  <si>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</si>
  <si>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</si>
  <si>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</si>
  <si>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</si>
  <si>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</si>
  <si>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</si>
  <si>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</si>
  <si>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</si>
  <si>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</si>
  <si>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</si>
  <si>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</si>
  <si>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</si>
  <si>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</si>
  <si>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</si>
  <si>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</si>
  <si>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</si>
  <si>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</si>
  <si>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</si>
  <si>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</si>
  <si>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</si>
  <si>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</si>
  <si>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</si>
  <si>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</si>
  <si>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</si>
  <si>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</si>
  <si>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</si>
  <si>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</si>
  <si>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</si>
  <si>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</si>
  <si>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</si>
  <si>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</si>
  <si>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</si>
  <si>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</si>
  <si>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</si>
  <si>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</si>
  <si>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</si>
  <si>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</si>
  <si>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</si>
  <si>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</si>
  <si>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</si>
  <si>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</si>
  <si>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</si>
  <si>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</si>
  <si>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</si>
  <si>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</si>
  <si>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</si>
  <si>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</si>
  <si>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</si>
  <si>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</si>
  <si>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</si>
  <si>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</si>
  <si>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</si>
  <si>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</si>
  <si>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</si>
  <si>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</si>
  <si>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</si>
  <si>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</si>
  <si>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</si>
  <si>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</si>
  <si>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</si>
  <si>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</si>
  <si>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</si>
  <si>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</si>
  <si>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</si>
  <si>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</si>
  <si>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</si>
  <si>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</si>
  <si>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</si>
  <si>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</si>
  <si>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</si>
  <si>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</si>
  <si>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</si>
  <si>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</si>
  <si>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</si>
  <si>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</si>
  <si>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</si>
  <si>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</si>
  <si>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</si>
  <si>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</si>
  <si>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</si>
  <si>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</si>
  <si>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</si>
  <si>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</si>
  <si>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</si>
  <si>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</si>
  <si>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</si>
  <si>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</si>
  <si>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</si>
  <si>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</si>
  <si>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</si>
  <si>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</si>
  <si>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</si>
  <si>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</si>
  <si>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</si>
  <si>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</si>
  <si>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</si>
  <si>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</si>
  <si>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</si>
  <si>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</si>
  <si>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</si>
  <si>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</si>
  <si>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</si>
  <si>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</si>
  <si>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</si>
  <si>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</si>
  <si>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</si>
  <si>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</si>
  <si>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</si>
  <si>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</si>
  <si>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</si>
  <si>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</si>
  <si>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</si>
  <si>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</si>
  <si>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</si>
  <si>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</si>
  <si>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</si>
  <si>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</si>
  <si>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</si>
  <si>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</si>
  <si>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</si>
  <si>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</si>
  <si>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</si>
  <si>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</si>
  <si>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</si>
  <si>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</si>
  <si>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</si>
  <si>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</si>
  <si>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</si>
  <si>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</si>
  <si>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</si>
  <si>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</si>
  <si>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</si>
  <si>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</si>
  <si>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</si>
  <si>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</si>
  <si>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</si>
  <si>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</si>
  <si>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</si>
  <si>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</si>
  <si>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</si>
  <si>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</si>
  <si>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</si>
  <si>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</si>
  <si>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</si>
  <si>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</si>
  <si>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</si>
  <si>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</si>
  <si>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</si>
  <si>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</si>
  <si>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</si>
  <si>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</si>
  <si>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</si>
  <si>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</si>
  <si>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</si>
  <si>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</si>
  <si>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</si>
  <si>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</si>
  <si>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</si>
  <si>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</si>
  <si>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</si>
  <si>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</si>
  <si>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</si>
  <si>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</si>
  <si>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</si>
  <si>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</si>
  <si>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</si>
  <si>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</si>
  <si>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</si>
  <si>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</si>
  <si>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</si>
  <si>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</si>
  <si>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</si>
  <si>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</si>
  <si>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</si>
  <si>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</si>
  <si>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</si>
  <si>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</si>
  <si>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</si>
  <si>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</si>
  <si>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</si>
  <si>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</si>
  <si>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</si>
  <si>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</si>
  <si>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</si>
  <si>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</si>
  <si>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</si>
  <si>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</si>
  <si>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</si>
  <si>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</si>
  <si>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</si>
  <si>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</si>
  <si>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</si>
  <si>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</si>
  <si>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</si>
  <si>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</si>
  <si>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</si>
  <si>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</si>
  <si>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</si>
  <si>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</si>
  <si>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</si>
  <si>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</si>
  <si>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</si>
  <si>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</si>
  <si>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</si>
  <si>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</si>
  <si>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</si>
  <si>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</si>
  <si>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</si>
  <si>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</si>
  <si>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</si>
  <si>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</si>
  <si>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</si>
  <si>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</si>
  <si>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</si>
  <si>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</si>
  <si>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</si>
  <si>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</si>
  <si>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</si>
  <si>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</si>
  <si>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</si>
  <si>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</si>
  <si>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</si>
  <si>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</si>
  <si>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</si>
  <si>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</si>
  <si>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</si>
  <si>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</si>
  <si>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</si>
  <si>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</si>
  <si>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</si>
  <si>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</si>
  <si>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</si>
  <si>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</si>
  <si>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</si>
  <si>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</si>
  <si>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</si>
  <si>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</si>
  <si>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</si>
  <si>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</si>
  <si>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</si>
  <si>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</si>
  <si>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</si>
  <si>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</si>
  <si>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</si>
  <si>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</si>
  <si>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</si>
  <si>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</si>
  <si>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</si>
  <si>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</si>
  <si>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</si>
  <si>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</si>
  <si>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</si>
  <si>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</si>
  <si>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</si>
  <si>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</si>
  <si>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</si>
  <si>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</si>
  <si>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</si>
  <si>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</si>
  <si>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</si>
  <si>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</si>
  <si>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</si>
  <si>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</si>
  <si>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</si>
  <si>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</si>
  <si>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</si>
  <si>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</si>
  <si>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</si>
  <si>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</si>
  <si>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</si>
  <si>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</si>
  <si>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</si>
  <si>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</si>
  <si>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</si>
  <si>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</si>
  <si>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</si>
  <si>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</si>
  <si>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</si>
  <si>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</si>
  <si>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</si>
  <si>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</si>
  <si>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</si>
  <si>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</si>
  <si>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</si>
  <si>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</si>
  <si>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</si>
  <si>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</si>
  <si>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</si>
  <si>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</si>
  <si>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</si>
  <si>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</si>
  <si>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</si>
  <si>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</si>
  <si>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</si>
  <si>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</si>
  <si>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</si>
  <si>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</si>
  <si>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</si>
  <si>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</si>
  <si>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</si>
  <si>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</si>
  <si>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</si>
  <si>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</si>
  <si>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</si>
  <si>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</si>
  <si>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</si>
  <si>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</si>
  <si>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</si>
  <si>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</si>
  <si>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</si>
  <si>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</si>
  <si>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</si>
  <si>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</si>
  <si>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</si>
  <si>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</si>
  <si>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</si>
  <si>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</si>
  <si>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</si>
  <si>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</si>
  <si>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</si>
  <si>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</si>
  <si>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</si>
  <si>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</si>
  <si>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</si>
  <si>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</si>
  <si>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</si>
  <si>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</si>
  <si>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</si>
  <si>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</si>
  <si>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</si>
  <si>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</si>
  <si>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</si>
  <si>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</si>
  <si>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</si>
  <si>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</si>
  <si>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</si>
  <si>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</si>
  <si>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</si>
  <si>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</si>
  <si>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</si>
  <si>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</si>
  <si>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</si>
  <si>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</si>
  <si>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</si>
  <si>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</si>
  <si>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</si>
  <si>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</si>
  <si>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</si>
  <si>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</si>
  <si>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</si>
  <si>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</si>
  <si>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</si>
  <si>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</si>
  <si>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</si>
  <si>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</si>
  <si>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</si>
  <si>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</si>
  <si>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</si>
  <si>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</si>
  <si>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</si>
  <si>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</si>
  <si>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</si>
  <si>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</si>
  <si>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</si>
  <si>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</si>
  <si>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</si>
  <si>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</si>
  <si>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</si>
  <si>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</si>
  <si>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</si>
  <si>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</si>
  <si>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</si>
  <si>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</si>
  <si>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</si>
  <si>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</si>
  <si>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</si>
  <si>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</si>
  <si>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</si>
  <si>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</si>
  <si>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</si>
  <si>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</si>
  <si>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</si>
  <si>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</si>
  <si>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</si>
  <si>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</si>
  <si>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</si>
  <si>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</si>
  <si>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</si>
  <si>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</si>
  <si>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</si>
  <si>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</si>
  <si>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</si>
  <si>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</si>
  <si>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</si>
  <si>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</si>
  <si>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</si>
  <si>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</si>
  <si>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</si>
  <si>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</si>
  <si>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</si>
  <si>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</si>
  <si>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</si>
  <si>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</si>
  <si>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</si>
  <si>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</si>
  <si>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</si>
  <si>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</si>
  <si>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</si>
  <si>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</si>
  <si>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</si>
  <si>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</si>
  <si>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</si>
  <si>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</si>
  <si>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</si>
  <si>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</si>
  <si>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</si>
  <si>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</si>
  <si>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</si>
  <si>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</si>
  <si>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</si>
  <si>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</si>
  <si>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</si>
  <si>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</si>
  <si>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</si>
  <si>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</si>
  <si>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</si>
  <si>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</si>
  <si>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</si>
  <si>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</si>
  <si>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</si>
  <si>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</si>
  <si>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</si>
  <si>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</si>
  <si>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</si>
  <si>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</si>
  <si>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</si>
  <si>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</si>
  <si>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</si>
  <si>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</si>
  <si>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</si>
  <si>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</si>
  <si>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</si>
  <si>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</si>
  <si>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</si>
  <si>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</si>
  <si>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</si>
  <si>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</si>
  <si>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</si>
  <si>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</si>
  <si>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</si>
  <si>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</si>
  <si>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</si>
  <si>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</si>
  <si>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</si>
  <si>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</si>
  <si>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</si>
  <si>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</si>
  <si>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</si>
  <si>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</si>
  <si>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</si>
  <si>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</si>
  <si>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</si>
  <si>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</si>
  <si>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</si>
  <si>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</si>
  <si>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</si>
  <si>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</si>
  <si>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</si>
  <si>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</si>
  <si>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</si>
  <si>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</si>
  <si>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</si>
  <si>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</si>
  <si>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</si>
  <si>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</si>
  <si>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</si>
  <si>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</si>
  <si>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</si>
  <si>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</si>
  <si>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</si>
  <si>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</si>
  <si>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</si>
  <si>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</si>
  <si>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</si>
  <si>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</si>
  <si>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</si>
  <si>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</si>
  <si>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</si>
  <si>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</si>
  <si>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</si>
  <si>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</si>
  <si>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</si>
  <si>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</si>
  <si>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</si>
  <si>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</si>
  <si>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</si>
  <si>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</si>
  <si>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</si>
  <si>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</si>
  <si>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</si>
  <si>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</si>
  <si>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</si>
  <si>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</si>
  <si>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</si>
  <si>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</si>
  <si>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</si>
  <si>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</si>
  <si>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</si>
  <si>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</si>
  <si>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</si>
  <si>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</si>
  <si>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</si>
  <si>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</si>
  <si>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</si>
  <si>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</si>
  <si>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</si>
  <si>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</si>
  <si>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</si>
  <si>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</si>
  <si>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</si>
  <si>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</si>
  <si>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</si>
  <si>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</si>
  <si>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</si>
  <si>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</si>
  <si>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</si>
  <si>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</si>
  <si>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</si>
  <si>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</si>
  <si>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</si>
  <si>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</si>
  <si>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</si>
  <si>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</si>
  <si>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</si>
  <si>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</si>
  <si>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</si>
  <si>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</si>
  <si>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</si>
  <si>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</si>
  <si>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</si>
  <si>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</si>
  <si>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</si>
  <si>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</si>
  <si>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</si>
  <si>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</si>
  <si>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</si>
  <si>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</si>
  <si>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</si>
  <si>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</si>
  <si>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</si>
  <si>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</si>
  <si>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</si>
  <si>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</si>
  <si>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</si>
  <si>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</si>
  <si>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</si>
  <si>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</si>
  <si>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</si>
  <si>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</si>
  <si>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</si>
  <si>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</si>
  <si>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</si>
  <si>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</si>
  <si>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</si>
  <si>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</si>
  <si>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</si>
  <si>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</si>
  <si>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</si>
  <si>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</si>
  <si>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</si>
  <si>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</si>
  <si>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</si>
  <si>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</si>
  <si>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</si>
  <si>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</si>
  <si>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</si>
  <si>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</si>
  <si>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</si>
  <si>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</si>
  <si>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</si>
  <si>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</si>
  <si>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</si>
  <si>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</si>
  <si>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</si>
  <si>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</si>
  <si>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</si>
  <si>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</si>
  <si>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</si>
  <si>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</si>
  <si>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</si>
  <si>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</si>
  <si>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</si>
  <si>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</si>
  <si>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</si>
  <si>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</si>
  <si>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</si>
  <si>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</si>
  <si>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</si>
  <si>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</si>
  <si>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</si>
  <si>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</si>
  <si>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</si>
  <si>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</si>
  <si>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</si>
  <si>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</si>
  <si>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</si>
  <si>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</si>
  <si>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</si>
  <si>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</si>
  <si>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</si>
  <si>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</si>
  <si>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</si>
  <si>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</si>
  <si>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</si>
  <si>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</si>
  <si>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</si>
  <si>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</si>
  <si>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</si>
  <si>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</si>
  <si>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</si>
  <si>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</si>
  <si>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</si>
  <si>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</si>
  <si>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</si>
  <si>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</si>
  <si>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</si>
  <si>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</si>
  <si>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</si>
  <si>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</si>
  <si>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</si>
  <si>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</si>
  <si>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</si>
  <si>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</si>
  <si>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</si>
  <si>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</si>
  <si>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</si>
  <si>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</si>
  <si>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</si>
  <si>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</si>
  <si>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</si>
  <si>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</si>
  <si>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</si>
  <si>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</si>
  <si>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</si>
  <si>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</si>
  <si>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</si>
  <si>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</si>
  <si>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</si>
  <si>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</si>
  <si>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</si>
  <si>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</si>
  <si>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</si>
  <si>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</si>
  <si>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</si>
  <si>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</si>
  <si>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</si>
  <si>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</si>
  <si>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</si>
  <si>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</si>
  <si>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</si>
  <si>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</si>
  <si>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</si>
  <si>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</si>
  <si>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</si>
  <si>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</si>
  <si>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</si>
  <si>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</si>
  <si>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</si>
  <si>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</si>
  <si>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</si>
  <si>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</si>
  <si>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</si>
  <si>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</si>
  <si>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</si>
  <si>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</si>
  <si>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</si>
  <si>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</si>
  <si>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</si>
  <si>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</si>
  <si>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</si>
  <si>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</si>
  <si>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</si>
  <si>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</si>
  <si>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</si>
  <si>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</si>
  <si>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</si>
  <si>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</si>
  <si>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</si>
  <si>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</si>
  <si>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</si>
  <si>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</si>
  <si>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</si>
  <si>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</si>
  <si>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</si>
  <si>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</si>
  <si>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</si>
  <si>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</si>
  <si>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</si>
  <si>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</si>
  <si>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</si>
  <si>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</si>
  <si>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</si>
  <si>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</si>
  <si>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</si>
  <si>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</si>
  <si>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</si>
  <si>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</si>
  <si>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</si>
  <si>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</si>
  <si>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</si>
  <si>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</si>
  <si>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</si>
  <si>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</si>
  <si>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</si>
  <si>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</si>
  <si>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</si>
  <si>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</si>
  <si>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</si>
  <si>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</si>
  <si>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</si>
  <si>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</si>
  <si>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</si>
  <si>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</si>
  <si>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</si>
  <si>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</si>
  <si>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</si>
  <si>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</si>
  <si>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</si>
  <si>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</si>
  <si>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</si>
  <si>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</si>
  <si>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</si>
  <si>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</si>
  <si>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</si>
  <si>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</si>
  <si>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</si>
  <si>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</si>
  <si>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</si>
  <si>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</si>
  <si>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</si>
  <si>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</si>
  <si>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</si>
  <si>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</si>
  <si>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</si>
  <si>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</si>
  <si>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</si>
  <si>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</si>
  <si>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</si>
  <si>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</si>
  <si>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</si>
  <si>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</si>
  <si>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</si>
  <si>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</si>
  <si>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</si>
  <si>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</si>
  <si>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</si>
  <si>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</si>
  <si>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</si>
  <si>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</si>
  <si>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</si>
  <si>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</si>
  <si>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</si>
  <si>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</si>
  <si>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</si>
  <si>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</si>
  <si>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</si>
  <si>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</si>
  <si>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</si>
  <si>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</si>
  <si>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</si>
  <si>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</si>
  <si>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</si>
  <si>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</si>
  <si>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</si>
  <si>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</si>
  <si>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</si>
  <si>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</si>
  <si>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</si>
  <si>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</si>
  <si>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</si>
  <si>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</si>
  <si>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</si>
  <si>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</si>
  <si>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</si>
  <si>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</si>
  <si>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</si>
  <si>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</si>
  <si>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</si>
  <si>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</si>
  <si>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</si>
  <si>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</si>
  <si>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</si>
  <si>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</si>
  <si>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</si>
  <si>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</si>
  <si>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</si>
  <si>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</si>
  <si>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</si>
  <si>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</si>
  <si>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</si>
  <si>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</si>
  <si>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</si>
  <si>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</si>
  <si>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</si>
  <si>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</si>
  <si>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</si>
  <si>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</si>
  <si>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</si>
  <si>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</si>
  <si>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</si>
  <si>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</si>
  <si>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</si>
  <si>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</si>
  <si>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</si>
  <si>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</si>
  <si>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</si>
  <si>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</si>
  <si>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</si>
  <si>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</si>
  <si>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</si>
  <si>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</si>
  <si>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</si>
  <si>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</si>
  <si>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</si>
  <si>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</si>
  <si>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</si>
  <si>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</si>
  <si>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</si>
  <si>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</si>
  <si>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</si>
  <si>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</si>
  <si>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</si>
  <si>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</si>
  <si>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</si>
  <si>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</si>
  <si>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</si>
  <si>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</si>
  <si>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</si>
  <si>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</si>
  <si>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</si>
  <si>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</si>
  <si>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</si>
  <si>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</si>
  <si>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</si>
  <si>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</si>
  <si>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</si>
  <si>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</si>
  <si>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</si>
  <si>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</si>
  <si>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</si>
  <si>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</si>
  <si>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</si>
  <si>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</si>
  <si>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</si>
  <si>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</si>
  <si>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</si>
  <si>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</si>
  <si>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</si>
  <si>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</si>
  <si>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</si>
  <si>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</si>
  <si>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</si>
  <si>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</si>
  <si>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</si>
  <si>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</si>
  <si>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</si>
  <si>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</si>
  <si>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</si>
  <si>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</si>
  <si>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</si>
  <si>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</si>
  <si>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</si>
  <si>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</si>
  <si>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</si>
  <si>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</si>
  <si>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</si>
  <si>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</si>
  <si>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</si>
  <si>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</si>
  <si>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</si>
  <si>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</si>
  <si>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</si>
  <si>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</si>
  <si>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</si>
  <si>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</si>
  <si>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</si>
  <si>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</si>
  <si>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</si>
  <si>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</si>
  <si>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</si>
  <si>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</si>
  <si>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</si>
  <si>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</si>
  <si>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</si>
  <si>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</si>
  <si>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</si>
  <si>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</si>
  <si>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</si>
  <si>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</si>
  <si>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</si>
  <si>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</si>
  <si>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</si>
  <si>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</si>
  <si>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</si>
  <si>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</si>
  <si>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</si>
  <si>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</si>
  <si>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</si>
  <si>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</si>
  <si>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</si>
  <si>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</si>
  <si>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</si>
  <si>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</si>
  <si>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</si>
  <si>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</si>
  <si>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</si>
  <si>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</si>
  <si>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</si>
  <si>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</si>
  <si>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</si>
  <si>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</si>
  <si>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</si>
  <si>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</si>
  <si>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</si>
  <si>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</si>
  <si>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</si>
  <si>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</si>
  <si>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</si>
  <si>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</si>
  <si>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</si>
  <si>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</si>
  <si>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</si>
  <si>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</si>
  <si>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</si>
  <si>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</si>
  <si>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</si>
  <si>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</si>
  <si>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</si>
  <si>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</si>
  <si>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</si>
  <si>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</si>
  <si>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</si>
  <si>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</si>
  <si>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</si>
  <si>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</si>
  <si>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</si>
  <si>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</si>
  <si>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</si>
  <si>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</si>
  <si>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</si>
  <si>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</si>
  <si>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</si>
  <si>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</si>
  <si>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</si>
  <si>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</si>
  <si>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</si>
  <si>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</si>
  <si>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</si>
  <si>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</si>
  <si>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</si>
  <si>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</si>
  <si>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</si>
  <si>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</si>
  <si>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</si>
  <si>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</si>
  <si>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</si>
  <si>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</si>
  <si>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</si>
  <si>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</si>
  <si>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</si>
  <si>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</si>
  <si>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</si>
  <si>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</si>
  <si>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</si>
  <si>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</si>
  <si>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</si>
  <si>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</si>
  <si>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</si>
  <si>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</si>
  <si>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</si>
  <si>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</si>
  <si>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</si>
  <si>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</si>
  <si>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</si>
  <si>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</si>
  <si>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</si>
  <si>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</si>
  <si>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</si>
  <si>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</si>
  <si>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</si>
  <si>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</si>
  <si>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</si>
  <si>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</si>
  <si>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</si>
  <si>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</si>
  <si>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</si>
  <si>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</si>
  <si>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</si>
  <si>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</si>
  <si>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</si>
  <si>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</si>
  <si>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</si>
  <si>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</si>
  <si>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</si>
  <si>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</si>
  <si>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</si>
  <si>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</si>
  <si>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</si>
  <si>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</si>
  <si>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</si>
  <si>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</si>
  <si>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</si>
  <si>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</si>
  <si>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</si>
  <si>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</si>
  <si>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</si>
  <si>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</si>
  <si>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</si>
  <si>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</si>
  <si>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</si>
  <si>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</si>
  <si>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</si>
  <si>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</si>
  <si>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</si>
  <si>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</si>
  <si>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</si>
  <si>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</si>
  <si>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</si>
  <si>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</si>
  <si>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</si>
  <si>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</si>
  <si>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</si>
  <si>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</si>
  <si>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</si>
  <si>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</si>
  <si>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</si>
  <si>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</si>
  <si>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</si>
  <si>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</si>
  <si>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</si>
  <si>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</si>
  <si>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</si>
  <si>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</si>
  <si>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</si>
  <si>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</si>
  <si>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</si>
  <si>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</si>
  <si>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</si>
  <si>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</si>
  <si>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</si>
  <si>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</si>
  <si>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</si>
  <si>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</si>
  <si>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</si>
  <si>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</si>
  <si>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</si>
  <si>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</si>
  <si>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</si>
  <si>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</si>
  <si>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</si>
  <si>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</si>
  <si>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</si>
  <si>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</si>
  <si>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</si>
  <si>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</si>
  <si>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</si>
  <si>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</si>
  <si>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</si>
  <si>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</si>
  <si>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</si>
  <si>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</si>
  <si>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</si>
  <si>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</si>
  <si>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</si>
  <si>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</si>
  <si>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</si>
  <si>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</si>
  <si>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</si>
  <si>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</si>
  <si>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</si>
  <si>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</si>
  <si>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</si>
  <si>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</si>
  <si>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</si>
  <si>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</si>
  <si>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</si>
  <si>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</si>
  <si>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</si>
  <si>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</si>
  <si>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</si>
  <si>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</si>
  <si>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</si>
  <si>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</si>
  <si>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</si>
  <si>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</si>
  <si>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</si>
  <si>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</si>
  <si>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</si>
  <si>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</si>
  <si>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</si>
  <si>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</si>
  <si>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</si>
  <si>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</si>
  <si>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</si>
  <si>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</si>
  <si>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</si>
  <si>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</si>
  <si>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</si>
  <si>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</si>
  <si>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</si>
  <si>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</si>
  <si>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</si>
  <si>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</si>
  <si>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</si>
  <si>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</si>
  <si>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</si>
  <si>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</si>
  <si>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</si>
  <si>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</si>
  <si>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</si>
  <si>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</si>
  <si>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</si>
  <si>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</si>
  <si>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</si>
  <si>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</si>
  <si>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</si>
  <si>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</si>
  <si>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</si>
  <si>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</si>
  <si>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</si>
  <si>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</si>
  <si>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</si>
  <si>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</si>
  <si>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</si>
  <si>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</si>
  <si>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</si>
  <si>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</si>
  <si>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</si>
  <si>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</si>
  <si>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</si>
  <si>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</si>
  <si>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</si>
  <si>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</si>
  <si>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</si>
  <si>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</si>
  <si>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</si>
  <si>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</si>
  <si>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</si>
  <si>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</si>
  <si>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</si>
  <si>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</si>
  <si>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</si>
  <si>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</si>
  <si>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</si>
  <si>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</si>
  <si>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</si>
  <si>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</si>
  <si>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</si>
  <si>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</si>
  <si>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</si>
  <si>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</si>
  <si>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</si>
  <si>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</si>
  <si>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</si>
  <si>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</si>
  <si>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</si>
  <si>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</si>
  <si>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</si>
  <si>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</si>
  <si>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</si>
  <si>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</si>
  <si>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</si>
  <si>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</si>
  <si>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</si>
  <si>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</si>
  <si>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</si>
  <si>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</si>
  <si>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</si>
  <si>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</si>
  <si>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</si>
  <si>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</si>
  <si>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</si>
  <si>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</si>
  <si>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</si>
  <si>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</si>
  <si>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</si>
  <si>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</si>
  <si>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</si>
  <si>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</si>
  <si>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</si>
  <si>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</si>
  <si>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</si>
  <si>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</si>
  <si>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</si>
  <si>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</si>
  <si>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</si>
  <si>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</si>
  <si>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</si>
  <si>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</si>
  <si>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</si>
  <si>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</si>
  <si>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</si>
  <si>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</si>
  <si>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</si>
  <si>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</si>
  <si>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</si>
  <si>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</si>
  <si>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</si>
  <si>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</si>
  <si>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</si>
  <si>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</si>
  <si>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</si>
  <si>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</si>
  <si>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</si>
  <si>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</si>
  <si>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</si>
  <si>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</si>
  <si>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</si>
  <si>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</si>
  <si>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</si>
  <si>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</si>
  <si>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</si>
  <si>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</si>
  <si>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</si>
  <si>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</si>
  <si>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</si>
  <si>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</si>
  <si>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</si>
  <si>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</si>
  <si>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</si>
  <si>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</si>
  <si>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</si>
  <si>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</si>
  <si>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</si>
  <si>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</si>
  <si>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</si>
  <si>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</si>
  <si>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</si>
  <si>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</si>
  <si>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</si>
  <si>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</si>
  <si>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</si>
  <si>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</si>
  <si>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</si>
  <si>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</si>
  <si>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</si>
  <si>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</si>
  <si>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</si>
  <si>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</si>
  <si>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</si>
  <si>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</si>
  <si>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</si>
  <si>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</si>
  <si>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</si>
  <si>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</si>
  <si>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</si>
  <si>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</si>
  <si>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</si>
  <si>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</si>
  <si>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</si>
  <si>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</si>
  <si>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</si>
  <si>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</si>
  <si>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</si>
  <si>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</si>
  <si>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</si>
  <si>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</si>
  <si>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</si>
  <si>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</si>
  <si>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</si>
  <si>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</si>
  <si>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</si>
  <si>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</si>
  <si>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</si>
  <si>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</si>
  <si>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</si>
  <si>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</si>
  <si>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</si>
  <si>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</si>
  <si>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</si>
  <si>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</si>
  <si>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</si>
  <si>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</si>
  <si>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</si>
  <si>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</si>
  <si>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</si>
  <si>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</si>
  <si>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</si>
  <si>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</si>
  <si>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</si>
  <si>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</si>
  <si>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</si>
  <si>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</si>
  <si>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</si>
  <si>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</si>
  <si>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</si>
  <si>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</si>
  <si>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</si>
  <si>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</si>
  <si>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</si>
  <si>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</si>
  <si>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</si>
  <si>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</si>
  <si>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</si>
  <si>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</si>
  <si>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</si>
  <si>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</si>
  <si>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</si>
  <si>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</si>
  <si>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</si>
  <si>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</si>
  <si>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</si>
  <si>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</si>
  <si>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</si>
  <si>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</si>
  <si>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</si>
  <si>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</si>
  <si>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</si>
  <si>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</si>
  <si>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</si>
  <si>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</si>
  <si>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</si>
  <si>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</si>
  <si>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</si>
  <si>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</si>
  <si>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</si>
  <si>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</si>
  <si>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</si>
  <si>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</si>
  <si>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</si>
  <si>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</si>
  <si>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</si>
  <si>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</si>
  <si>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</si>
  <si>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</si>
  <si>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</si>
  <si>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</si>
  <si>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</si>
  <si>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</si>
  <si>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</si>
  <si>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</si>
  <si>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</si>
  <si>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</si>
  <si>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</si>
  <si>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</si>
  <si>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</si>
  <si>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</si>
  <si>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</si>
  <si>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</si>
  <si>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</si>
  <si>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</si>
  <si>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</si>
  <si>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</si>
  <si>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</si>
  <si>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</si>
  <si>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</si>
  <si>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</si>
  <si>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</si>
  <si>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</si>
  <si>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</si>
  <si>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</si>
  <si>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</si>
  <si>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</si>
  <si>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</si>
  <si>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</si>
  <si>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</si>
  <si>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</si>
  <si>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</si>
  <si>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</si>
  <si>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</si>
  <si>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</si>
  <si>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</si>
  <si>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</si>
  <si>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</si>
  <si>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</si>
  <si>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</si>
  <si>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</si>
  <si>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</si>
  <si>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</si>
  <si>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</si>
  <si>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</si>
  <si>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</si>
  <si>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</si>
  <si>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</si>
  <si>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</si>
  <si>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</si>
  <si>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</si>
  <si>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</si>
  <si>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</si>
  <si>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</si>
  <si>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</si>
  <si>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</si>
  <si>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</si>
  <si>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</si>
  <si>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</si>
  <si>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</si>
  <si>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</si>
  <si>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</si>
  <si>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</si>
  <si>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</si>
  <si>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</si>
  <si>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</si>
  <si>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</si>
  <si>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</si>
  <si>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</si>
  <si>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</si>
  <si>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</si>
  <si>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</si>
  <si>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</si>
  <si>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</si>
  <si>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</si>
  <si>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</si>
  <si>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</si>
  <si>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</si>
  <si>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</si>
  <si>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</si>
  <si>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</si>
  <si>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</si>
  <si>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</si>
  <si>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</si>
  <si>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</si>
  <si>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</si>
  <si>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</si>
  <si>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</si>
  <si>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</si>
  <si>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</si>
  <si>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</si>
  <si>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</si>
  <si>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</si>
  <si>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</si>
  <si>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</si>
  <si>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</si>
  <si>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</si>
  <si>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</si>
  <si>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</si>
  <si>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</si>
  <si>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</si>
  <si>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</si>
  <si>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</si>
  <si>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</si>
  <si>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</si>
  <si>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</si>
  <si>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</si>
  <si>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</si>
  <si>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</si>
  <si>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</si>
  <si>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</si>
  <si>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</si>
  <si>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</si>
  <si>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</si>
  <si>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</si>
  <si>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</si>
  <si>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</si>
  <si>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</si>
  <si>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</si>
  <si>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</si>
  <si>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</si>
  <si>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</si>
  <si>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</si>
  <si>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</si>
  <si>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</si>
  <si>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</si>
  <si>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</si>
  <si>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</si>
  <si>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</si>
  <si>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</si>
  <si>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</si>
  <si>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</si>
  <si>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</si>
  <si>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</si>
  <si>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</si>
  <si>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</si>
  <si>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</si>
  <si>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</si>
  <si>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</si>
  <si>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</si>
  <si>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</si>
  <si>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</si>
  <si>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</si>
  <si>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</si>
  <si>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</si>
  <si>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</si>
  <si>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</si>
  <si>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</si>
  <si>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</si>
  <si>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</si>
  <si>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</si>
  <si>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</si>
  <si>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</si>
  <si>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</si>
  <si>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</si>
  <si>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</si>
  <si>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</si>
  <si>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</si>
  <si>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</si>
  <si>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</si>
  <si>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</si>
  <si>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</si>
  <si>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</si>
  <si>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</si>
  <si>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</si>
  <si>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</si>
  <si>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</si>
  <si>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</si>
  <si>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</si>
  <si>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</si>
  <si>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</si>
  <si>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</si>
  <si>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</si>
  <si>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</si>
  <si>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</si>
  <si>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</si>
  <si>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</si>
  <si>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</si>
  <si>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</si>
  <si>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</si>
  <si>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</si>
  <si>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</si>
  <si>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</si>
  <si>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</si>
  <si>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</si>
  <si>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</si>
  <si>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</si>
  <si>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</si>
  <si>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</si>
  <si>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</si>
  <si>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</si>
  <si>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</si>
  <si>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</si>
  <si>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</si>
  <si>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</si>
  <si>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</si>
  <si>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</si>
  <si>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</si>
  <si>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</si>
  <si>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</si>
  <si>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</si>
  <si>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</si>
  <si>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</si>
  <si>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</si>
  <si>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</si>
  <si>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</si>
  <si>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</si>
  <si>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</si>
  <si>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</si>
  <si>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</si>
  <si>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</si>
  <si>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</si>
  <si>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</si>
  <si>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</si>
  <si>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</si>
  <si>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</si>
  <si>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</si>
  <si>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</si>
  <si>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</si>
  <si>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</si>
  <si>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</si>
  <si>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</si>
  <si>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</si>
  <si>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</si>
  <si>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</si>
  <si>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</si>
  <si>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</si>
  <si>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</si>
  <si>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</si>
  <si>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</si>
  <si>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</si>
  <si>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</si>
  <si>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</si>
  <si>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</si>
  <si>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</si>
  <si>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</si>
  <si>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</si>
  <si>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</si>
  <si>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</si>
  <si>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</si>
  <si>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</si>
  <si>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</si>
  <si>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</si>
  <si>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</si>
  <si>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</si>
  <si>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</si>
  <si>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</si>
  <si>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</si>
  <si>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</si>
  <si>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</si>
  <si>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</si>
  <si>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</si>
  <si>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</si>
  <si>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</si>
  <si>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</si>
  <si>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</si>
  <si>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</si>
  <si>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</si>
  <si>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</si>
  <si>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</si>
  <si>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</si>
  <si>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</si>
  <si>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</si>
  <si>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</si>
  <si>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</si>
  <si>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</si>
  <si>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</si>
  <si>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</si>
  <si>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</si>
  <si>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</si>
  <si>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</si>
  <si>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</si>
  <si>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</si>
  <si>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</si>
  <si>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</si>
  <si>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</si>
  <si>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</si>
  <si>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</si>
  <si>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</si>
  <si>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</si>
  <si>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</si>
  <si>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</si>
  <si>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</si>
  <si>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</si>
  <si>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</si>
  <si>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</si>
  <si>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</si>
  <si>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</si>
  <si>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</si>
  <si>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</si>
  <si>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</si>
  <si>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</si>
  <si>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</si>
  <si>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</si>
  <si>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</si>
  <si>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</si>
  <si>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</si>
  <si>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</si>
  <si>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</si>
  <si>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</si>
  <si>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</si>
  <si>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</si>
  <si>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</si>
  <si>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</si>
  <si>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</si>
  <si>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</si>
  <si>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</si>
  <si>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</si>
  <si>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</si>
  <si>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</si>
  <si>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</si>
  <si>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</si>
  <si>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</si>
  <si>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</si>
  <si>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</si>
  <si>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</si>
  <si>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</si>
  <si>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</si>
  <si>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</si>
  <si>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</si>
  <si>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</si>
  <si>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</si>
  <si>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</si>
  <si>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</si>
  <si>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</si>
  <si>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</si>
  <si>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</si>
  <si>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</si>
  <si>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</si>
  <si>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</si>
  <si>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</si>
  <si>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</si>
  <si>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</si>
  <si>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</si>
  <si>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</si>
  <si>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</si>
  <si>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</si>
  <si>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</si>
  <si>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</si>
  <si>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</si>
  <si>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</si>
  <si>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</si>
  <si>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</si>
  <si>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</si>
  <si>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</si>
  <si>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</si>
  <si>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</si>
  <si>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</si>
  <si>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</si>
  <si>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</si>
  <si>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</si>
  <si>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</si>
  <si>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</si>
  <si>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</si>
  <si>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</si>
  <si>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</si>
  <si>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</si>
  <si>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</si>
  <si>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</si>
  <si>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</si>
  <si>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</si>
  <si>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</si>
  <si>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</si>
  <si>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</si>
  <si>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</si>
  <si>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</si>
  <si>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</si>
  <si>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</si>
  <si>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</si>
  <si>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</si>
  <si>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</si>
  <si>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</si>
  <si>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</si>
  <si>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</si>
  <si>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</si>
  <si>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</si>
  <si>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</si>
  <si>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</si>
  <si>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</si>
  <si>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</si>
  <si>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</si>
  <si>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</si>
  <si>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</si>
  <si>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</si>
  <si>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</si>
  <si>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</si>
  <si>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</si>
  <si>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</si>
  <si>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</si>
  <si>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</si>
  <si>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</si>
  <si>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</si>
  <si>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</si>
  <si>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</si>
  <si>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</si>
  <si>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</si>
  <si>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</si>
  <si>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</si>
  <si>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</si>
  <si>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</si>
  <si>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</si>
  <si>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</si>
  <si>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</si>
  <si>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</si>
  <si>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</si>
  <si>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</si>
  <si>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</si>
  <si>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</si>
  <si>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</si>
  <si>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</si>
  <si>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</si>
  <si>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</si>
  <si>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</si>
  <si>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</si>
  <si>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</si>
  <si>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</si>
  <si>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</si>
  <si>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</si>
  <si>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</si>
  <si>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</si>
  <si>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</si>
  <si>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</si>
  <si>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</si>
  <si>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</si>
  <si>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</si>
  <si>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</si>
  <si>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</si>
  <si>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</si>
  <si>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</si>
  <si>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</si>
  <si>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</si>
  <si>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</si>
  <si>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</si>
  <si>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</si>
  <si>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</si>
  <si>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</si>
  <si>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</si>
  <si>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</si>
  <si>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</si>
  <si>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</si>
  <si>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</si>
  <si>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</si>
  <si>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</si>
  <si>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</si>
  <si>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</si>
  <si>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</si>
  <si>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</si>
  <si>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</si>
  <si>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</si>
  <si>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</si>
  <si>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</si>
  <si>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</si>
  <si>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</si>
  <si>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</si>
  <si>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</si>
  <si>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</si>
  <si>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</si>
  <si>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</si>
  <si>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</si>
  <si>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</si>
  <si>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</si>
  <si>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</si>
  <si>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</si>
  <si>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</si>
  <si>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</si>
  <si>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</si>
  <si>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</si>
  <si>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</si>
  <si>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</si>
  <si>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</si>
  <si>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</si>
  <si>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</si>
  <si>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</si>
  <si>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</si>
  <si>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</si>
  <si>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</si>
  <si>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</si>
  <si>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</si>
  <si>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</si>
  <si>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</si>
  <si>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</si>
  <si>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</si>
  <si>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</si>
  <si>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</si>
  <si>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</si>
  <si>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</si>
  <si>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</si>
  <si>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</si>
  <si>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</si>
  <si>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</si>
  <si>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</si>
  <si>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</si>
  <si>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</si>
  <si>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</si>
  <si>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</si>
  <si>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</si>
  <si>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</si>
  <si>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</si>
  <si>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</si>
  <si>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</si>
  <si>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</si>
  <si>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</si>
  <si>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</si>
  <si>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</si>
  <si>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</si>
  <si>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</si>
  <si>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</si>
  <si>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</si>
  <si>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</si>
  <si>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</si>
  <si>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</si>
  <si>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</si>
  <si>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</si>
  <si>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</si>
  <si>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</si>
  <si>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</si>
  <si>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</si>
  <si>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</si>
  <si>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</si>
  <si>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</si>
  <si>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</si>
  <si>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</si>
  <si>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</si>
  <si>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</si>
  <si>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</si>
  <si>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</si>
  <si>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</si>
  <si>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</si>
  <si>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</si>
  <si>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</si>
  <si>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</si>
  <si>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</si>
  <si>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</si>
  <si>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</si>
  <si>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</si>
  <si>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</si>
  <si>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</si>
  <si>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</si>
  <si>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</si>
  <si>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</si>
  <si>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</si>
  <si>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</si>
  <si>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</si>
  <si>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</si>
  <si>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</si>
  <si>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</si>
  <si>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</si>
  <si>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</si>
  <si>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</si>
  <si>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</si>
  <si>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</si>
  <si>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</si>
  <si>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</si>
  <si>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</si>
  <si>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</si>
  <si>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</si>
  <si>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</si>
  <si>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</si>
  <si>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</si>
  <si>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</si>
  <si>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</si>
  <si>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</si>
  <si>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</si>
  <si>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</si>
  <si>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</si>
  <si>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</si>
  <si>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</si>
  <si>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</si>
  <si>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</si>
  <si>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</si>
  <si>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</si>
  <si>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</si>
  <si>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</si>
  <si>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</si>
  <si>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</si>
  <si>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</si>
  <si>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</si>
  <si>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</si>
  <si>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</si>
  <si>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</si>
  <si>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</si>
  <si>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</si>
  <si>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</si>
  <si>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</si>
  <si>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</si>
  <si>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</si>
  <si>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</si>
  <si>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</si>
  <si>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</si>
  <si>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</si>
  <si>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</si>
  <si>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</si>
  <si>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</si>
  <si>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</si>
  <si>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</si>
  <si>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</si>
  <si>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</si>
  <si>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</si>
  <si>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</si>
  <si>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</si>
  <si>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</si>
  <si>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</si>
  <si>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</si>
  <si>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</si>
  <si>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</si>
  <si>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</si>
  <si>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</si>
  <si>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</si>
  <si>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</si>
  <si>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</si>
  <si>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</si>
  <si>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</si>
  <si>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</si>
  <si>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</si>
  <si>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</si>
  <si>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</si>
  <si>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</si>
  <si>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</si>
  <si>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</si>
  <si>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</si>
  <si>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</si>
  <si>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</si>
  <si>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</si>
  <si>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</si>
  <si>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</si>
  <si>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</si>
  <si>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</si>
  <si>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</si>
  <si>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</si>
  <si>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</si>
  <si>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</si>
  <si>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</si>
  <si>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</si>
  <si>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</si>
  <si>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</si>
  <si>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</si>
  <si>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</si>
  <si>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</si>
  <si>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</si>
  <si>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</si>
  <si>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</si>
  <si>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</si>
  <si>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</si>
  <si>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</si>
  <si>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</si>
  <si>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</si>
  <si>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</si>
  <si>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</si>
  <si>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</si>
  <si>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</si>
  <si>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</si>
  <si>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</si>
  <si>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</si>
  <si>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</si>
  <si>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</si>
  <si>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</si>
  <si>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</si>
  <si>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</si>
  <si>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</si>
  <si>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</si>
  <si>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</si>
  <si>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</si>
  <si>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</si>
  <si>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</si>
  <si>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</si>
  <si>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</si>
  <si>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</si>
  <si>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</si>
  <si>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</si>
  <si>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</si>
  <si>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</si>
  <si>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</si>
  <si>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</si>
  <si>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</si>
  <si>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</si>
  <si>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</si>
  <si>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</si>
  <si>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</si>
  <si>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</si>
  <si>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</si>
  <si>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</si>
  <si>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</si>
  <si>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</si>
  <si>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</si>
  <si>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</si>
  <si>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</si>
  <si>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</si>
  <si>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</si>
  <si>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</si>
  <si>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</si>
  <si>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</si>
  <si>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</si>
  <si>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</si>
  <si>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</si>
  <si>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</si>
  <si>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</si>
  <si>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</si>
  <si>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</si>
  <si>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</si>
  <si>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</si>
  <si>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</si>
  <si>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</si>
  <si>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</si>
  <si>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</si>
  <si>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</si>
  <si>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</si>
  <si>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</si>
  <si>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</si>
  <si>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</si>
  <si>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</si>
  <si>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</si>
  <si>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</si>
  <si>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</si>
  <si>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</si>
  <si>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</si>
  <si>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</si>
  <si>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</si>
  <si>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</si>
  <si>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</si>
  <si>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</si>
  <si>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</si>
  <si>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</si>
  <si>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</si>
  <si>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</si>
  <si>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</si>
  <si>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</si>
  <si>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</si>
  <si>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</si>
  <si>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</si>
  <si>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</si>
  <si>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</si>
  <si>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</si>
  <si>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</si>
  <si>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</si>
  <si>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</si>
  <si>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</si>
  <si>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</si>
  <si>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</si>
  <si>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</si>
  <si>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</si>
  <si>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</si>
  <si>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</si>
  <si>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</si>
  <si>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</si>
  <si>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</si>
  <si>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</si>
  <si>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</si>
  <si>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</si>
  <si>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</si>
  <si>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</si>
  <si>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</si>
  <si>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</si>
  <si>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</si>
  <si>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</si>
  <si>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</si>
  <si>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</si>
  <si>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</si>
  <si>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</si>
  <si>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</si>
  <si>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</si>
  <si>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</si>
  <si>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</si>
  <si>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</si>
  <si>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</si>
  <si>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</si>
  <si>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</si>
  <si>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</si>
  <si>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</si>
  <si>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</si>
  <si>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</si>
  <si>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</si>
  <si>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</si>
  <si>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</si>
  <si>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</si>
  <si>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</si>
  <si>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</si>
  <si>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</si>
  <si>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</si>
  <si>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</si>
  <si>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</si>
  <si>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</si>
  <si>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</si>
  <si>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</si>
  <si>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</si>
  <si>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</si>
  <si>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</si>
  <si>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</si>
  <si>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</si>
  <si>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</si>
  <si>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</si>
  <si>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</si>
  <si>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</si>
  <si>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</si>
  <si>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</si>
  <si>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</si>
  <si>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</si>
  <si>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</si>
  <si>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</si>
  <si>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</si>
  <si>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</si>
  <si>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</si>
  <si>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</si>
  <si>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</si>
  <si>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</si>
  <si>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</si>
  <si>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</si>
  <si>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</si>
  <si>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</si>
  <si>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</si>
  <si>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</si>
  <si>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</si>
  <si>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</si>
  <si>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</si>
  <si>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</si>
  <si>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</si>
  <si>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</si>
  <si>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</si>
  <si>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</si>
  <si>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</si>
  <si>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</si>
  <si>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</si>
  <si>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</si>
  <si>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</si>
  <si>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</si>
  <si>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</si>
  <si>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</si>
  <si>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</si>
  <si>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</si>
  <si>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</si>
  <si>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</si>
  <si>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</si>
  <si>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</si>
  <si>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</si>
  <si>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</si>
  <si>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</si>
  <si>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</si>
  <si>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</si>
  <si>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</si>
  <si>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</si>
  <si>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</si>
  <si>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</si>
  <si>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</si>
  <si>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</si>
  <si>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</si>
  <si>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</si>
  <si>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</si>
  <si>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</si>
  <si>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</si>
  <si>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</si>
  <si>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</si>
  <si>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</si>
  <si>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</si>
  <si>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</si>
  <si>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</si>
  <si>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</si>
  <si>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</si>
  <si>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</si>
  <si>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</si>
  <si>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</si>
  <si>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</si>
  <si>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</si>
  <si>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</si>
  <si>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</si>
  <si>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</si>
  <si>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</si>
  <si>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</si>
  <si>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</si>
  <si>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</si>
  <si>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</si>
  <si>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</si>
  <si>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</si>
  <si>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</si>
  <si>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</si>
  <si>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</si>
  <si>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</si>
  <si>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</si>
  <si>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</si>
  <si>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</si>
  <si>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</si>
  <si>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</si>
  <si>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</si>
  <si>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</si>
  <si>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</si>
  <si>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</si>
  <si>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</si>
  <si>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</si>
  <si>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</si>
  <si>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</si>
  <si>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</si>
  <si>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</si>
  <si>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</si>
  <si>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</si>
  <si>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</si>
  <si>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</si>
  <si>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</si>
  <si>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</si>
  <si>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</si>
  <si>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</si>
  <si>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</si>
  <si>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</si>
  <si>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</si>
  <si>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</si>
  <si>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</si>
  <si>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</si>
  <si>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</si>
  <si>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</si>
  <si>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</si>
  <si>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</si>
  <si>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</si>
  <si>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</si>
  <si>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</si>
  <si>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</si>
  <si>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</si>
  <si>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</si>
  <si>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</si>
  <si>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</si>
  <si>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</si>
  <si>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</si>
  <si>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</si>
  <si>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</si>
  <si>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</si>
  <si>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</si>
  <si>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</si>
  <si>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</si>
  <si>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</si>
  <si>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</si>
  <si>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</si>
  <si>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</si>
  <si>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</si>
  <si>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</si>
  <si>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</si>
  <si>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</si>
  <si>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</si>
  <si>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</si>
  <si>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</si>
  <si>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</si>
  <si>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</si>
  <si>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</si>
  <si>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</si>
  <si>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</si>
  <si>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</si>
  <si>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</si>
  <si>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</si>
  <si>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</si>
  <si>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</si>
  <si>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</si>
  <si>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</si>
  <si>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</si>
  <si>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</si>
  <si>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</si>
  <si>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</si>
  <si>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</si>
  <si>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</si>
  <si>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</si>
  <si>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</si>
  <si>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</si>
  <si>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</si>
  <si>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</si>
  <si>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</si>
  <si>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</si>
  <si>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</si>
  <si>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</si>
  <si>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</si>
  <si>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</si>
  <si>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</si>
  <si>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</si>
  <si>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</si>
  <si>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</si>
  <si>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</si>
  <si>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</si>
  <si>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</si>
  <si>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</si>
  <si>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</si>
  <si>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</si>
  <si>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</si>
  <si>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</si>
  <si>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</si>
  <si>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</si>
  <si>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</si>
  <si>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</si>
  <si>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</si>
  <si>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</si>
  <si>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</si>
  <si>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</si>
  <si>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</si>
  <si>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</si>
  <si>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</si>
  <si>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</si>
  <si>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</si>
  <si>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</si>
  <si>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</si>
  <si>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</si>
  <si>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</si>
  <si>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</si>
  <si>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</si>
  <si>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</si>
  <si>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</si>
  <si>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</si>
  <si>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</si>
  <si>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</si>
  <si>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</si>
  <si>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</si>
  <si>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</si>
  <si>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</si>
  <si>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</si>
  <si>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</si>
  <si>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</si>
  <si>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</si>
  <si>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</si>
  <si>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</si>
  <si>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</si>
  <si>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</si>
  <si>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</si>
  <si>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</si>
  <si>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</si>
  <si>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</si>
  <si>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</si>
  <si>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</si>
  <si>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</si>
  <si>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</si>
  <si>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</si>
  <si>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</si>
  <si>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</si>
  <si>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</si>
  <si>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</si>
  <si>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</si>
  <si>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</si>
  <si>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</si>
  <si>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</si>
  <si>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</si>
  <si>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</si>
  <si>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</si>
  <si>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</si>
  <si>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</si>
  <si>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</si>
  <si>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</si>
  <si>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</si>
  <si>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</si>
  <si>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</si>
  <si>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</si>
  <si>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</si>
  <si>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</si>
  <si>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</si>
  <si>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</si>
  <si>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</si>
  <si>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</si>
  <si>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</si>
  <si>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</si>
  <si>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</si>
  <si>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</si>
  <si>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</si>
  <si>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</si>
  <si>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</si>
  <si>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</si>
  <si>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</si>
  <si>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</si>
  <si>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</si>
  <si>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</si>
  <si>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</si>
  <si>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</si>
  <si>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</si>
  <si>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</si>
  <si>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</si>
  <si>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</si>
  <si>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</si>
  <si>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</si>
  <si>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</si>
  <si>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</si>
  <si>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</si>
  <si>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</si>
  <si>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</si>
  <si>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</si>
  <si>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</si>
  <si>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</si>
  <si>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</si>
  <si>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</si>
  <si>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</si>
  <si>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</si>
  <si>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</si>
  <si>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</si>
  <si>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</si>
  <si>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</si>
  <si>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</si>
  <si>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</si>
  <si>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</si>
  <si>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</si>
  <si>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</si>
  <si>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</si>
  <si>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</si>
  <si>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</si>
  <si>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</si>
  <si>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</si>
  <si>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</si>
  <si>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</si>
  <si>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</si>
  <si>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</si>
  <si>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</si>
  <si>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</si>
  <si>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</si>
  <si>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</si>
  <si>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</si>
  <si>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</si>
  <si>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</si>
  <si>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</si>
  <si>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</si>
  <si>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</si>
  <si>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</si>
  <si>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</si>
  <si>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</si>
  <si>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</si>
  <si>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</si>
  <si>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</si>
  <si>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</si>
  <si>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</si>
  <si>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</si>
  <si>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</si>
  <si>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</si>
  <si>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</si>
  <si>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</si>
  <si>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</si>
  <si>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</si>
  <si>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</si>
  <si>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</si>
  <si>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</si>
  <si>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</si>
  <si>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</si>
  <si>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</si>
  <si>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</si>
  <si>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</si>
  <si>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</si>
  <si>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</si>
  <si>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</si>
  <si>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</si>
  <si>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</si>
  <si>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</si>
  <si>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</si>
  <si>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</si>
  <si>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</si>
  <si>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</si>
  <si>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</si>
  <si>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</si>
  <si>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</si>
  <si>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</si>
  <si>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</si>
  <si>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</si>
  <si>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</si>
  <si>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</si>
  <si>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</si>
  <si>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</si>
  <si>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</si>
  <si>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</si>
  <si>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</si>
  <si>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</si>
  <si>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</si>
  <si>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</si>
  <si>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</si>
  <si>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</si>
  <si>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</si>
  <si>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</si>
  <si>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</si>
  <si>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</si>
  <si>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</si>
  <si>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</si>
  <si>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</si>
  <si>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</si>
  <si>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</si>
  <si>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</si>
  <si>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</si>
  <si>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</si>
  <si>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</si>
  <si>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</si>
  <si>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</si>
  <si>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</si>
  <si>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</si>
  <si>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</si>
  <si>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</si>
  <si>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</si>
  <si>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</si>
  <si>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</si>
  <si>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</si>
  <si>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</si>
  <si>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</si>
  <si>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</si>
  <si>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</si>
  <si>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</si>
  <si>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</si>
  <si>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</si>
  <si>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</si>
  <si>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</si>
  <si>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</si>
  <si>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</si>
  <si>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</si>
  <si>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</si>
  <si>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</si>
  <si>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</si>
  <si>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</si>
  <si>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</si>
  <si>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</si>
  <si>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</si>
  <si>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</si>
  <si>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</si>
  <si>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</si>
  <si>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</si>
  <si>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</si>
  <si>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</si>
  <si>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</si>
  <si>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</si>
  <si>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</si>
  <si>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</si>
  <si>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</si>
  <si>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</si>
  <si>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</si>
  <si>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</si>
  <si>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</si>
  <si>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</si>
  <si>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</si>
  <si>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</si>
  <si>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</si>
  <si>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</si>
  <si>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</si>
  <si>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</si>
  <si>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</si>
  <si>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</si>
  <si>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</si>
  <si>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</si>
  <si>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</si>
  <si>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</si>
  <si>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</si>
  <si>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</si>
  <si>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</si>
  <si>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</si>
  <si>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</si>
  <si>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</si>
  <si>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</si>
  <si>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</si>
  <si>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</si>
  <si>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</si>
  <si>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</si>
  <si>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</si>
  <si>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</si>
  <si>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</si>
  <si>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</si>
  <si>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</si>
  <si>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</si>
  <si>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</si>
  <si>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</si>
  <si>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</si>
  <si>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</si>
  <si>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</si>
  <si>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</si>
  <si>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</si>
  <si>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</si>
  <si>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</si>
  <si>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</si>
  <si>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</si>
  <si>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</si>
  <si>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</si>
  <si>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</si>
  <si>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</si>
  <si>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</si>
  <si>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</si>
  <si>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</si>
  <si>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</si>
  <si>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</si>
  <si>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</si>
  <si>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</si>
  <si>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</si>
  <si>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</si>
  <si>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</si>
  <si>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</si>
  <si>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</si>
  <si>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</si>
  <si>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</si>
  <si>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</si>
  <si>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</si>
  <si>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</si>
  <si>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</si>
  <si>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</si>
  <si>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</si>
  <si>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</si>
  <si>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</si>
  <si>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</si>
  <si>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</si>
  <si>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</si>
  <si>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</si>
  <si>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</si>
  <si>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</si>
  <si>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</si>
  <si>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</si>
  <si>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</si>
  <si>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</si>
  <si>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</si>
  <si>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</si>
  <si>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</si>
  <si>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</si>
  <si>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</si>
  <si>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</si>
  <si>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</si>
  <si>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</si>
  <si>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</si>
  <si>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</si>
  <si>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</si>
  <si>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</si>
  <si>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</si>
  <si>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</si>
  <si>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</si>
  <si>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</si>
  <si>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</si>
  <si>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</si>
  <si>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</si>
  <si>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</si>
  <si>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</si>
  <si>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</si>
  <si>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</si>
  <si>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</si>
  <si>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</si>
  <si>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</si>
  <si>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</si>
  <si>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</si>
  <si>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</si>
  <si>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</si>
  <si>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</si>
  <si>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</si>
  <si>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</si>
  <si>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</si>
  <si>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</si>
  <si>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</si>
  <si>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</si>
  <si>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</si>
  <si>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</si>
  <si>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</si>
  <si>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</si>
  <si>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</si>
  <si>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</si>
  <si>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</si>
  <si>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</si>
  <si>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</si>
  <si>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</si>
  <si>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</si>
  <si>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</si>
  <si>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</si>
  <si>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</si>
  <si>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</si>
  <si>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</si>
  <si>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</si>
  <si>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</si>
  <si>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</si>
  <si>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</si>
  <si>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</si>
  <si>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</si>
  <si>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</si>
  <si>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</si>
  <si>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</si>
  <si>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</si>
  <si>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</si>
  <si>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</si>
  <si>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</si>
  <si>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</si>
  <si>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</si>
  <si>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</si>
  <si>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</si>
  <si>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</si>
  <si>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</si>
  <si>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</si>
  <si>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</si>
  <si>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</si>
  <si>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</si>
  <si>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</si>
  <si>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</si>
  <si>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</si>
  <si>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</si>
  <si>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</si>
  <si>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</si>
  <si>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</si>
  <si>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</si>
  <si>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</si>
  <si>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</si>
  <si>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</si>
  <si>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</si>
  <si>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</si>
  <si>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</si>
  <si>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</si>
  <si>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</si>
  <si>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</si>
  <si>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</si>
  <si>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</si>
  <si>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</si>
  <si>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</si>
  <si>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</si>
  <si>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</si>
  <si>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</si>
  <si>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</si>
  <si>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</si>
  <si>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</si>
  <si>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</si>
  <si>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</si>
  <si>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</si>
  <si>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</si>
  <si>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</si>
  <si>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</si>
  <si>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</si>
  <si>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</si>
  <si>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</si>
  <si>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</si>
  <si>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</si>
  <si>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</si>
  <si>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</si>
  <si>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</si>
  <si>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</si>
  <si>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</si>
  <si>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</si>
  <si>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</si>
  <si>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</si>
  <si>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</si>
  <si>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</si>
  <si>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</si>
  <si>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</si>
  <si>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</si>
  <si>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</si>
  <si>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</si>
  <si>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</si>
  <si>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</si>
  <si>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</si>
  <si>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</si>
  <si>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</si>
  <si>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</si>
  <si>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</si>
  <si>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</si>
  <si>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</si>
  <si>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</si>
  <si>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</si>
  <si>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</si>
  <si>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</si>
  <si>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</si>
  <si>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</si>
  <si>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</si>
  <si>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</si>
  <si>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</si>
  <si>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</si>
  <si>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</si>
  <si>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</si>
  <si>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</si>
  <si>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</si>
  <si>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</si>
  <si>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</si>
  <si>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</si>
  <si>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</si>
  <si>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</si>
  <si>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</si>
  <si>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</si>
  <si>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</si>
  <si>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</si>
  <si>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</si>
  <si>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</si>
  <si>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</si>
  <si>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</si>
  <si>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</si>
  <si>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</si>
  <si>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</si>
  <si>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</si>
  <si>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</si>
  <si>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</si>
  <si>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</si>
  <si>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</si>
  <si>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</si>
  <si>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</si>
  <si>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</si>
  <si>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</si>
  <si>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</si>
  <si>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</si>
  <si>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</si>
  <si>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</si>
  <si>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</si>
  <si>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</si>
  <si>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</si>
  <si>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</si>
  <si>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</si>
  <si>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</si>
  <si>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</si>
  <si>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</si>
  <si>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</si>
  <si>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</si>
  <si>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</si>
  <si>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</si>
  <si>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</si>
  <si>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</si>
  <si>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</si>
  <si>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</si>
  <si>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</si>
  <si>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</si>
  <si>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</si>
  <si>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</si>
  <si>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</si>
  <si>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</si>
  <si>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</si>
  <si>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</si>
  <si>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</si>
  <si>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</si>
  <si>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</si>
  <si>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</si>
  <si>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</si>
  <si>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</si>
  <si>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</si>
  <si>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</si>
  <si>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</si>
  <si>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</si>
  <si>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</si>
  <si>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</si>
  <si>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</si>
  <si>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</si>
  <si>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</si>
  <si>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</si>
  <si>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</si>
  <si>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</si>
  <si>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</si>
  <si>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</si>
  <si>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</si>
  <si>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</si>
  <si>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</si>
  <si>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</si>
  <si>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</si>
  <si>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</si>
  <si>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</si>
  <si>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</si>
  <si>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</si>
  <si>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</si>
  <si>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</si>
  <si>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</si>
  <si>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</si>
  <si>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</si>
  <si>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</si>
  <si>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</si>
  <si>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</si>
  <si>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</si>
  <si>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</si>
  <si>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</si>
  <si>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</si>
  <si>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</si>
  <si>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</si>
  <si>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</si>
  <si>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</si>
  <si>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</si>
  <si>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</si>
  <si>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</si>
  <si>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</si>
  <si>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</si>
  <si>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</si>
  <si>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</si>
  <si>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</si>
  <si>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</si>
  <si>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</si>
  <si>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</si>
  <si>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</si>
  <si>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</si>
  <si>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</si>
  <si>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</si>
  <si>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</si>
  <si>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</si>
  <si>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</si>
  <si>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</si>
  <si>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</si>
  <si>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</si>
  <si>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</si>
  <si>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</si>
  <si>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</si>
  <si>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</si>
  <si>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</si>
  <si>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</si>
  <si>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</si>
  <si>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</si>
  <si>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</si>
  <si>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</si>
  <si>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</si>
  <si>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</si>
  <si>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</si>
  <si>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</si>
  <si>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</si>
  <si>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</si>
  <si>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</si>
  <si>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</si>
  <si>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</si>
  <si>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</si>
  <si>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</si>
  <si>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</si>
  <si>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</si>
  <si>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</si>
  <si>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</si>
  <si>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</si>
  <si>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</si>
  <si>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</si>
  <si>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</si>
  <si>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</si>
  <si>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</si>
  <si>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</si>
  <si>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</si>
  <si>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</si>
  <si>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</si>
  <si>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</si>
  <si>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</si>
  <si>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</si>
  <si>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</si>
  <si>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</si>
  <si>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</si>
  <si>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</si>
  <si>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</si>
  <si>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</si>
  <si>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</si>
  <si>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</si>
  <si>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</si>
  <si>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</si>
  <si>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</si>
  <si>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</si>
  <si>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</si>
  <si>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</si>
  <si>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</si>
  <si>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</si>
  <si>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</si>
  <si>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</si>
  <si>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</si>
  <si>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</si>
  <si>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</si>
  <si>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</si>
  <si>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</si>
  <si>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</si>
  <si>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</si>
  <si>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</si>
  <si>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</si>
  <si>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</si>
  <si>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</si>
  <si>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</si>
  <si>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</si>
  <si>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</si>
  <si>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</si>
  <si>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</si>
  <si>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</si>
  <si>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</si>
  <si>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</si>
  <si>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</si>
  <si>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</si>
  <si>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</si>
  <si>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</si>
  <si>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</si>
  <si>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</si>
  <si>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</si>
  <si>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</si>
  <si>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</si>
  <si>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</si>
  <si>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</si>
  <si>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</si>
  <si>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</si>
  <si>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</si>
  <si>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</si>
  <si>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</si>
  <si>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</si>
  <si>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</si>
  <si>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</si>
  <si>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</si>
  <si>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</si>
  <si>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</si>
  <si>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</si>
  <si>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</si>
  <si>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</si>
  <si>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</si>
  <si>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</si>
  <si>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</si>
  <si>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</si>
  <si>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</si>
  <si>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</si>
  <si>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</si>
  <si>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</si>
  <si>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</si>
  <si>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</si>
  <si>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</si>
  <si>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</si>
  <si>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</si>
  <si>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</si>
  <si>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</si>
  <si>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</si>
  <si>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</si>
  <si>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</si>
  <si>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</si>
  <si>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</si>
  <si>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</si>
  <si>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</si>
  <si>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</si>
  <si>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</si>
  <si>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</si>
  <si>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</si>
  <si>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</si>
  <si>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</si>
  <si>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</si>
  <si>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</si>
  <si>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</si>
  <si>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</si>
  <si>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</si>
  <si>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</si>
  <si>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</si>
  <si>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</si>
  <si>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</si>
  <si>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</si>
  <si>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</si>
  <si>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</si>
  <si>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</si>
  <si>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</si>
  <si>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</si>
  <si>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</si>
  <si>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</si>
  <si>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</si>
  <si>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</si>
  <si>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</si>
  <si>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</si>
  <si>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</si>
  <si>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</si>
  <si>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</si>
  <si>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</si>
  <si>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</si>
  <si>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</si>
  <si>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</si>
  <si>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</si>
  <si>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</si>
  <si>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</si>
  <si>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</si>
  <si>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</si>
  <si>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</si>
  <si>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</si>
  <si>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</si>
  <si>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</si>
  <si>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</si>
  <si>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</si>
  <si>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</si>
  <si>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</si>
  <si>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</si>
  <si>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</si>
  <si>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</si>
  <si>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</si>
  <si>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Montague</t>
  </si>
  <si>
    <t>Jeff Auch</t>
  </si>
  <si>
    <t>City Manager</t>
  </si>
  <si>
    <t>finance@cityofmontague.org</t>
  </si>
  <si>
    <t>231-332-6756</t>
  </si>
  <si>
    <t>City of Montague (MERS)</t>
  </si>
  <si>
    <t>City of Montague Retiree Health</t>
  </si>
  <si>
    <t>Level Percent</t>
  </si>
  <si>
    <t>16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</si>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</sst>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opLeftCell="A34" zoomScaleNormal="100" workbookViewId="0">
      <pane xSplit="3" topLeftCell="D1" activePane="topRight" state="frozenSplit"/>
      <selection activeCell="C44" sqref="A1:C1048576"/>
      <selection pane="topRight" activeCell="F32" sqref="F32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0" t="s">
        <v>7480</v>
      </c>
      <c r="B2" s="220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4" t="s">
        <v>7302</v>
      </c>
      <c r="B3" s="224"/>
      <c r="C3" s="224"/>
      <c r="D3" s="224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3731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1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2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2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2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3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1" t="s">
        <v>7260</v>
      </c>
      <c r="C21" s="21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0" t="s">
        <v>7482</v>
      </c>
      <c r="C22" s="231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2" t="s">
        <v>7</v>
      </c>
      <c r="C23" s="233"/>
      <c r="D23" s="92" t="s">
        <v>7305</v>
      </c>
      <c r="E23" s="92" t="s">
        <v>7251</v>
      </c>
      <c r="F23" s="91" t="str">
        <f>IF(C15=0,"", C15)</f>
        <v>City of Montague (MERS)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12" t="s">
        <v>7235</v>
      </c>
      <c r="C25" s="213"/>
      <c r="D25" s="25" t="s">
        <v>3</v>
      </c>
      <c r="E25" s="22" t="s">
        <v>7252</v>
      </c>
      <c r="F25" s="181">
        <v>7035942</v>
      </c>
      <c r="G25" s="181"/>
      <c r="H25" s="181"/>
      <c r="I25" s="181"/>
      <c r="J25" s="182"/>
    </row>
    <row r="26" spans="1:19" x14ac:dyDescent="0.25">
      <c r="A26" s="75">
        <v>5</v>
      </c>
      <c r="B26" s="214" t="s">
        <v>11</v>
      </c>
      <c r="C26" s="215"/>
      <c r="D26" s="21" t="s">
        <v>3</v>
      </c>
      <c r="E26" s="20" t="s">
        <v>7252</v>
      </c>
      <c r="F26" s="183">
        <v>8155447</v>
      </c>
      <c r="G26" s="183"/>
      <c r="H26" s="183"/>
      <c r="I26" s="183"/>
      <c r="J26" s="184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7252</v>
      </c>
      <c r="F27" s="185">
        <f>IFERROR(F25/F26,"")</f>
        <v>0.86272916738959859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4" t="s">
        <v>9</v>
      </c>
      <c r="C28" s="215"/>
      <c r="D28" s="21" t="s">
        <v>3</v>
      </c>
      <c r="E28" s="20" t="s">
        <v>7252</v>
      </c>
      <c r="F28" s="183">
        <v>255984</v>
      </c>
      <c r="G28" s="183"/>
      <c r="H28" s="183"/>
      <c r="I28" s="183"/>
      <c r="J28" s="187"/>
    </row>
    <row r="29" spans="1:19" x14ac:dyDescent="0.25">
      <c r="A29" s="77">
        <v>8</v>
      </c>
      <c r="B29" s="234" t="s">
        <v>1</v>
      </c>
      <c r="C29" s="235"/>
      <c r="D29" s="25" t="s">
        <v>3</v>
      </c>
      <c r="E29" s="22" t="s">
        <v>7252</v>
      </c>
      <c r="F29" s="181">
        <v>3439601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6" t="s">
        <v>7236</v>
      </c>
      <c r="C30" s="237"/>
      <c r="D30" s="85" t="s">
        <v>2</v>
      </c>
      <c r="E30" s="86" t="s">
        <v>7252</v>
      </c>
      <c r="F30" s="189">
        <f>IFERROR(SUM($F$28:$J$28)/F29,"")</f>
        <v>7.4422585642927766E-2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18" t="s">
        <v>7264</v>
      </c>
      <c r="C31" s="219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14" t="s">
        <v>7239</v>
      </c>
      <c r="C32" s="215"/>
      <c r="D32" s="85" t="s">
        <v>7478</v>
      </c>
      <c r="E32" s="28" t="s">
        <v>7292</v>
      </c>
      <c r="F32" s="191">
        <v>15</v>
      </c>
      <c r="G32" s="192"/>
      <c r="H32" s="192"/>
      <c r="I32" s="192"/>
      <c r="J32" s="193"/>
    </row>
    <row r="33" spans="1:17" ht="31.5" x14ac:dyDescent="0.25">
      <c r="A33" s="77">
        <v>12</v>
      </c>
      <c r="B33" s="212" t="s">
        <v>7309</v>
      </c>
      <c r="C33" s="213"/>
      <c r="D33" s="120" t="s">
        <v>7478</v>
      </c>
      <c r="E33" s="29" t="s">
        <v>7292</v>
      </c>
      <c r="F33" s="194">
        <v>2</v>
      </c>
      <c r="G33" s="195"/>
      <c r="H33" s="195"/>
      <c r="I33" s="195"/>
      <c r="J33" s="196"/>
    </row>
    <row r="34" spans="1:17" ht="31.5" x14ac:dyDescent="0.25">
      <c r="A34" s="75">
        <v>13</v>
      </c>
      <c r="B34" s="214" t="s">
        <v>7265</v>
      </c>
      <c r="C34" s="215"/>
      <c r="D34" s="85" t="s">
        <v>7478</v>
      </c>
      <c r="E34" s="28" t="s">
        <v>7293</v>
      </c>
      <c r="F34" s="191">
        <v>20</v>
      </c>
      <c r="G34" s="192"/>
      <c r="H34" s="192"/>
      <c r="I34" s="192"/>
      <c r="J34" s="193"/>
    </row>
    <row r="35" spans="1:17" x14ac:dyDescent="0.25">
      <c r="A35" s="82">
        <v>14</v>
      </c>
      <c r="B35" s="218" t="s">
        <v>7262</v>
      </c>
      <c r="C35" s="219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14" t="s">
        <v>7310</v>
      </c>
      <c r="C36" s="215"/>
      <c r="D36" s="85" t="s">
        <v>7479</v>
      </c>
      <c r="E36" s="87" t="s">
        <v>7294</v>
      </c>
      <c r="F36" s="197">
        <v>-0.1037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12" t="s">
        <v>7311</v>
      </c>
      <c r="C37" s="213"/>
      <c r="D37" s="121" t="s">
        <v>7479</v>
      </c>
      <c r="E37" s="58" t="s">
        <v>7294</v>
      </c>
      <c r="F37" s="199">
        <v>4.9500000000000002E-2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14" t="s">
        <v>7312</v>
      </c>
      <c r="C38" s="215"/>
      <c r="D38" s="85" t="s">
        <v>7479</v>
      </c>
      <c r="E38" s="87" t="s">
        <v>7294</v>
      </c>
      <c r="F38" s="197">
        <v>6.7900000000000002E-2</v>
      </c>
      <c r="G38" s="197"/>
      <c r="H38" s="197"/>
      <c r="I38" s="197"/>
      <c r="J38" s="198"/>
    </row>
    <row r="39" spans="1:17" x14ac:dyDescent="0.25">
      <c r="A39" s="82">
        <v>18</v>
      </c>
      <c r="B39" s="218" t="s">
        <v>7263</v>
      </c>
      <c r="C39" s="219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14" t="s">
        <v>7240</v>
      </c>
      <c r="C40" s="21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12" t="s">
        <v>7277</v>
      </c>
      <c r="C41" s="213"/>
      <c r="D41" s="120" t="s">
        <v>7478</v>
      </c>
      <c r="E41" s="29" t="s">
        <v>7296</v>
      </c>
      <c r="F41" s="204" t="s">
        <v>7500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14" t="s">
        <v>7278</v>
      </c>
      <c r="C42" s="215"/>
      <c r="D42" s="85" t="s">
        <v>7478</v>
      </c>
      <c r="E42" s="28" t="s">
        <v>7296</v>
      </c>
      <c r="F42" s="206" t="s">
        <v>7501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12" t="s">
        <v>7289</v>
      </c>
      <c r="C43" s="213"/>
      <c r="D43" s="120" t="s">
        <v>7478</v>
      </c>
      <c r="E43" s="29" t="s">
        <v>7297</v>
      </c>
      <c r="F43" s="195" t="s">
        <v>7502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7600443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8505649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12" t="s">
        <v>7275</v>
      </c>
      <c r="C47" s="213"/>
      <c r="D47" s="121" t="s">
        <v>2</v>
      </c>
      <c r="E47" s="22" t="s">
        <v>7276</v>
      </c>
      <c r="F47" s="185">
        <f>IFERROR(F45/F46,"")</f>
        <v>0.89357590467229486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255984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7.4422585642927766E-2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6" t="s">
        <v>7298</v>
      </c>
      <c r="C50" s="217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12" t="s">
        <v>7234</v>
      </c>
      <c r="C51" s="21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18" t="s">
        <v>7314</v>
      </c>
      <c r="C53" s="219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0" t="s">
        <v>7483</v>
      </c>
      <c r="C54" s="231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38" t="s">
        <v>7484</v>
      </c>
      <c r="C55" s="239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38" t="s">
        <v>7485</v>
      </c>
      <c r="C56" s="239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0" t="s">
        <v>7486</v>
      </c>
      <c r="C57" s="231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0" t="s">
        <v>7487</v>
      </c>
      <c r="B59" s="241"/>
      <c r="C59" s="241"/>
      <c r="D59" s="241"/>
      <c r="E59" s="241"/>
      <c r="F59" s="242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topLeftCell="A41" zoomScaleNormal="100" workbookViewId="0">
      <pane xSplit="3" topLeftCell="D1" activePane="topRight" state="frozenSplit"/>
      <selection activeCell="D30" sqref="D30"/>
      <selection pane="topRight" activeCell="F57" sqref="F57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0" t="s">
        <v>0</v>
      </c>
      <c r="B1" s="220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0" t="s">
        <v>7480</v>
      </c>
      <c r="B2" s="220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3" t="s">
        <v>7303</v>
      </c>
      <c r="B3" s="243"/>
      <c r="C3" s="243"/>
      <c r="D3" s="243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Montague</v>
      </c>
      <c r="D5" s="251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612010</v>
      </c>
      <c r="D6" s="252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City</v>
      </c>
      <c r="D7" s="252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52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2023</v>
      </c>
      <c r="D9" s="252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Jeff Auch</v>
      </c>
      <c r="D10" s="252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City Manager</v>
      </c>
      <c r="D11" s="252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finance@cityofmontague.org</v>
      </c>
      <c r="D12" s="252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7497</v>
      </c>
      <c r="D13" s="253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 t="s">
        <v>7499</v>
      </c>
      <c r="D15" s="255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56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56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56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57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4" t="s">
        <v>7260</v>
      </c>
      <c r="C21" s="265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4" t="s">
        <v>7482</v>
      </c>
      <c r="C22" s="21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2" t="s">
        <v>8</v>
      </c>
      <c r="C23" s="213"/>
      <c r="D23" s="92" t="s">
        <v>7305</v>
      </c>
      <c r="E23" s="92" t="s">
        <v>7251</v>
      </c>
      <c r="F23" s="91" t="str">
        <f>IF(C15=0,"", C15)</f>
        <v>City of Montague Retiree Health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18" t="s">
        <v>7261</v>
      </c>
      <c r="C24" s="219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12" t="s">
        <v>7300</v>
      </c>
      <c r="C25" s="213"/>
      <c r="D25" s="22" t="s">
        <v>3</v>
      </c>
      <c r="E25" s="22" t="s">
        <v>7253</v>
      </c>
      <c r="F25" s="147">
        <v>1075322</v>
      </c>
      <c r="G25" s="147"/>
      <c r="H25" s="147"/>
      <c r="I25" s="147"/>
      <c r="J25" s="148"/>
    </row>
    <row r="26" spans="1:19" x14ac:dyDescent="0.25">
      <c r="A26" s="75">
        <v>5</v>
      </c>
      <c r="B26" s="214" t="s">
        <v>7301</v>
      </c>
      <c r="C26" s="215"/>
      <c r="D26" s="20" t="s">
        <v>3</v>
      </c>
      <c r="E26" s="20" t="s">
        <v>7253</v>
      </c>
      <c r="F26" s="149">
        <v>1289079</v>
      </c>
      <c r="G26" s="149"/>
      <c r="H26" s="149"/>
      <c r="I26" s="149"/>
      <c r="J26" s="150"/>
    </row>
    <row r="27" spans="1:19" x14ac:dyDescent="0.25">
      <c r="A27" s="77">
        <v>6</v>
      </c>
      <c r="B27" s="212" t="s">
        <v>4</v>
      </c>
      <c r="C27" s="213"/>
      <c r="D27" s="25" t="s">
        <v>2</v>
      </c>
      <c r="E27" s="22" t="s">
        <v>7253</v>
      </c>
      <c r="F27" s="151">
        <f>IFERROR(F25/F26,"")</f>
        <v>0.83417851039385482</v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4" t="s">
        <v>7304</v>
      </c>
      <c r="C28" s="215"/>
      <c r="D28" s="20" t="s">
        <v>3</v>
      </c>
      <c r="E28" s="20" t="s">
        <v>7253</v>
      </c>
      <c r="F28" s="149">
        <v>130303</v>
      </c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62" t="s">
        <v>7287</v>
      </c>
      <c r="C29" s="263"/>
      <c r="D29" s="62" t="s">
        <v>3</v>
      </c>
      <c r="E29" s="62" t="s">
        <v>7253</v>
      </c>
      <c r="F29" s="147" t="s">
        <v>7246</v>
      </c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14" t="s">
        <v>1</v>
      </c>
      <c r="C30" s="215"/>
      <c r="D30" s="20" t="s">
        <v>3</v>
      </c>
      <c r="E30" s="20" t="s">
        <v>7253</v>
      </c>
      <c r="F30" s="149">
        <v>3439601</v>
      </c>
      <c r="G30" s="149"/>
      <c r="H30" s="149"/>
      <c r="I30" s="149"/>
      <c r="J30" s="150"/>
    </row>
    <row r="31" spans="1:19" x14ac:dyDescent="0.25">
      <c r="A31" s="78">
        <v>9</v>
      </c>
      <c r="B31" s="212" t="s">
        <v>7236</v>
      </c>
      <c r="C31" s="213"/>
      <c r="D31" s="25" t="s">
        <v>2</v>
      </c>
      <c r="E31" s="22" t="s">
        <v>7253</v>
      </c>
      <c r="F31" s="151">
        <f>IFERROR(SUM($F$28:$J$28)/F30,"")</f>
        <v>3.7883173077342402E-2</v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18" t="s">
        <v>7264</v>
      </c>
      <c r="C32" s="219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12" t="s">
        <v>7239</v>
      </c>
      <c r="C33" s="250"/>
      <c r="D33" s="119" t="s">
        <v>7478</v>
      </c>
      <c r="E33" s="29" t="s">
        <v>7286</v>
      </c>
      <c r="F33" s="155">
        <v>4</v>
      </c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14" t="s">
        <v>7309</v>
      </c>
      <c r="C34" s="254"/>
      <c r="D34" s="118" t="s">
        <v>7478</v>
      </c>
      <c r="E34" s="28"/>
      <c r="F34" s="157"/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12" t="s">
        <v>7265</v>
      </c>
      <c r="C35" s="250"/>
      <c r="D35" s="119" t="s">
        <v>7478</v>
      </c>
      <c r="E35" s="29" t="s">
        <v>7286</v>
      </c>
      <c r="F35" s="155">
        <v>9</v>
      </c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14" t="s">
        <v>7245</v>
      </c>
      <c r="C36" s="254"/>
      <c r="D36" s="133" t="s">
        <v>7313</v>
      </c>
      <c r="E36" s="28" t="s">
        <v>7259</v>
      </c>
      <c r="F36" s="149">
        <v>80263</v>
      </c>
      <c r="G36" s="149"/>
      <c r="H36" s="149"/>
      <c r="I36" s="149"/>
      <c r="J36" s="150"/>
    </row>
    <row r="37" spans="1:12" s="15" customFormat="1" x14ac:dyDescent="0.25">
      <c r="A37" s="83">
        <v>15</v>
      </c>
      <c r="B37" s="218" t="s">
        <v>7262</v>
      </c>
      <c r="C37" s="219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14" t="s">
        <v>7241</v>
      </c>
      <c r="C38" s="254"/>
      <c r="D38" s="135" t="s">
        <v>7479</v>
      </c>
      <c r="E38" s="28" t="s">
        <v>7255</v>
      </c>
      <c r="F38" s="161">
        <v>-0.1037</v>
      </c>
      <c r="G38" s="161"/>
      <c r="H38" s="161"/>
      <c r="I38" s="161"/>
      <c r="J38" s="162"/>
    </row>
    <row r="39" spans="1:12" ht="31.5" x14ac:dyDescent="0.25">
      <c r="A39" s="78">
        <v>17</v>
      </c>
      <c r="B39" s="212" t="s">
        <v>7242</v>
      </c>
      <c r="C39" s="250"/>
      <c r="D39" s="136" t="s">
        <v>7479</v>
      </c>
      <c r="E39" s="29" t="s">
        <v>7255</v>
      </c>
      <c r="F39" s="163">
        <v>4.9500000000000002E-2</v>
      </c>
      <c r="G39" s="163"/>
      <c r="H39" s="163"/>
      <c r="I39" s="163"/>
      <c r="J39" s="164"/>
    </row>
    <row r="40" spans="1:12" ht="31.5" x14ac:dyDescent="0.25">
      <c r="A40" s="75">
        <v>18</v>
      </c>
      <c r="B40" s="214" t="s">
        <v>7243</v>
      </c>
      <c r="C40" s="254"/>
      <c r="D40" s="135" t="s">
        <v>7479</v>
      </c>
      <c r="E40" s="28" t="s">
        <v>7255</v>
      </c>
      <c r="F40" s="161">
        <v>6.7900000000000002E-2</v>
      </c>
      <c r="G40" s="161"/>
      <c r="H40" s="161"/>
      <c r="I40" s="161"/>
      <c r="J40" s="162"/>
    </row>
    <row r="41" spans="1:12" s="15" customFormat="1" x14ac:dyDescent="0.25">
      <c r="A41" s="83">
        <v>19</v>
      </c>
      <c r="B41" s="218" t="s">
        <v>7263</v>
      </c>
      <c r="C41" s="219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14" t="s">
        <v>7279</v>
      </c>
      <c r="C42" s="254"/>
      <c r="D42" s="118" t="s">
        <v>7478</v>
      </c>
      <c r="E42" s="28" t="s">
        <v>7254</v>
      </c>
      <c r="F42" s="161">
        <v>7.0000000000000007E-2</v>
      </c>
      <c r="G42" s="161"/>
      <c r="H42" s="161"/>
      <c r="I42" s="161"/>
      <c r="J42" s="162"/>
    </row>
    <row r="43" spans="1:12" ht="31.5" x14ac:dyDescent="0.25">
      <c r="A43" s="78">
        <v>21</v>
      </c>
      <c r="B43" s="212" t="s">
        <v>7244</v>
      </c>
      <c r="C43" s="250"/>
      <c r="D43" s="119" t="s">
        <v>7478</v>
      </c>
      <c r="E43" s="29" t="s">
        <v>7256</v>
      </c>
      <c r="F43" s="163">
        <v>7.0000000000000007E-2</v>
      </c>
      <c r="G43" s="163"/>
      <c r="H43" s="163"/>
      <c r="I43" s="163"/>
      <c r="J43" s="164"/>
    </row>
    <row r="44" spans="1:12" ht="31.5" x14ac:dyDescent="0.25">
      <c r="A44" s="75">
        <v>22</v>
      </c>
      <c r="B44" s="214" t="s">
        <v>7277</v>
      </c>
      <c r="C44" s="254"/>
      <c r="D44" s="118" t="s">
        <v>7478</v>
      </c>
      <c r="E44" s="28" t="s">
        <v>7257</v>
      </c>
      <c r="F44" s="165" t="s">
        <v>7500</v>
      </c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12" t="s">
        <v>7278</v>
      </c>
      <c r="C45" s="250"/>
      <c r="D45" s="119" t="s">
        <v>7478</v>
      </c>
      <c r="E45" s="29" t="s">
        <v>7285</v>
      </c>
      <c r="F45" s="167" t="s">
        <v>7211</v>
      </c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14" t="s">
        <v>7289</v>
      </c>
      <c r="C46" s="254"/>
      <c r="D46" s="118" t="s">
        <v>7478</v>
      </c>
      <c r="E46" s="28" t="s">
        <v>7257</v>
      </c>
      <c r="F46" s="169" t="s">
        <v>7502</v>
      </c>
      <c r="G46" s="169"/>
      <c r="H46" s="169"/>
      <c r="I46" s="169"/>
      <c r="J46" s="170"/>
    </row>
    <row r="47" spans="1:12" ht="31.5" x14ac:dyDescent="0.25">
      <c r="A47" s="78">
        <v>25</v>
      </c>
      <c r="B47" s="212" t="s">
        <v>7315</v>
      </c>
      <c r="C47" s="250"/>
      <c r="D47" s="119" t="s">
        <v>7478</v>
      </c>
      <c r="E47" s="29"/>
      <c r="F47" s="171">
        <v>7.2499999999999995E-2</v>
      </c>
      <c r="G47" s="171"/>
      <c r="H47" s="171"/>
      <c r="I47" s="171"/>
      <c r="J47" s="172"/>
    </row>
    <row r="48" spans="1:12" ht="31.5" x14ac:dyDescent="0.25">
      <c r="A48" s="75">
        <v>26</v>
      </c>
      <c r="B48" s="214" t="s">
        <v>7316</v>
      </c>
      <c r="C48" s="254"/>
      <c r="D48" s="118" t="s">
        <v>7478</v>
      </c>
      <c r="E48" s="28" t="s">
        <v>7258</v>
      </c>
      <c r="F48" s="161">
        <v>4.4999999999999998E-2</v>
      </c>
      <c r="G48" s="161"/>
      <c r="H48" s="161"/>
      <c r="I48" s="161"/>
      <c r="J48" s="162"/>
    </row>
    <row r="49" spans="1:19" s="15" customFormat="1" x14ac:dyDescent="0.25">
      <c r="A49" s="83">
        <v>27</v>
      </c>
      <c r="B49" s="218" t="s">
        <v>7272</v>
      </c>
      <c r="C49" s="219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14" t="s">
        <v>7273</v>
      </c>
      <c r="C50" s="254"/>
      <c r="D50" s="118" t="s">
        <v>7478</v>
      </c>
      <c r="E50" s="20" t="s">
        <v>7276</v>
      </c>
      <c r="F50" s="149">
        <v>1075322</v>
      </c>
      <c r="G50" s="149"/>
      <c r="H50" s="149"/>
      <c r="I50" s="149"/>
      <c r="J50" s="150"/>
    </row>
    <row r="51" spans="1:19" ht="31.5" x14ac:dyDescent="0.25">
      <c r="A51" s="78">
        <v>29</v>
      </c>
      <c r="B51" s="212" t="s">
        <v>7274</v>
      </c>
      <c r="C51" s="250"/>
      <c r="D51" s="119" t="s">
        <v>7478</v>
      </c>
      <c r="E51" s="22" t="s">
        <v>7276</v>
      </c>
      <c r="F51" s="147">
        <v>1313705</v>
      </c>
      <c r="G51" s="147"/>
      <c r="H51" s="147"/>
      <c r="I51" s="147"/>
      <c r="J51" s="148"/>
    </row>
    <row r="52" spans="1:19" x14ac:dyDescent="0.25">
      <c r="A52" s="75">
        <v>30</v>
      </c>
      <c r="B52" s="214" t="s">
        <v>7275</v>
      </c>
      <c r="C52" s="254"/>
      <c r="D52" s="133" t="s">
        <v>2</v>
      </c>
      <c r="E52" s="20" t="s">
        <v>7276</v>
      </c>
      <c r="F52" s="173">
        <f>IFERROR(F50/F51,"")</f>
        <v>0.81854145337042938</v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2" t="s">
        <v>7299</v>
      </c>
      <c r="C53" s="250"/>
      <c r="D53" s="119" t="s">
        <v>7478</v>
      </c>
      <c r="E53" s="22" t="s">
        <v>7276</v>
      </c>
      <c r="F53" s="147">
        <v>138389</v>
      </c>
      <c r="G53" s="147"/>
      <c r="H53" s="147"/>
      <c r="I53" s="147"/>
      <c r="J53" s="148"/>
    </row>
    <row r="54" spans="1:19" x14ac:dyDescent="0.25">
      <c r="A54" s="75">
        <v>32</v>
      </c>
      <c r="B54" s="214" t="s">
        <v>7236</v>
      </c>
      <c r="C54" s="254"/>
      <c r="D54" s="133" t="s">
        <v>2</v>
      </c>
      <c r="E54" s="20" t="s">
        <v>7276</v>
      </c>
      <c r="F54" s="173">
        <f>IFERROR(SUM($F$53:$J$53)/F30,"")</f>
        <v>4.023402714442751E-2</v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18" t="s">
        <v>7250</v>
      </c>
      <c r="C55" s="219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44" t="s">
        <v>7266</v>
      </c>
      <c r="C56" s="245"/>
      <c r="D56" s="139" t="s">
        <v>7267</v>
      </c>
      <c r="E56" s="63" t="s">
        <v>7271</v>
      </c>
      <c r="F56" s="175" t="s">
        <v>7246</v>
      </c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46" t="s">
        <v>7268</v>
      </c>
      <c r="C57" s="247"/>
      <c r="D57" s="140" t="s">
        <v>7267</v>
      </c>
      <c r="E57" s="62" t="s">
        <v>7270</v>
      </c>
      <c r="F57" s="177" t="s">
        <v>7246</v>
      </c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48" t="s">
        <v>7234</v>
      </c>
      <c r="C58" s="249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18" t="s">
        <v>7314</v>
      </c>
      <c r="C60" s="219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59" t="s">
        <v>7488</v>
      </c>
      <c r="C61" s="259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0" t="s">
        <v>7484</v>
      </c>
      <c r="C62" s="260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1" t="s">
        <v>7489</v>
      </c>
      <c r="C63" s="261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58" t="s">
        <v>7486</v>
      </c>
      <c r="C64" s="258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0" t="s">
        <v>7491</v>
      </c>
      <c r="B66" s="241"/>
      <c r="C66" s="241"/>
      <c r="D66" s="241"/>
      <c r="E66" s="241"/>
      <c r="F66" s="242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Melissa Beegle</cp:lastModifiedBy>
  <cp:lastPrinted>2019-01-02T20:12:17Z</cp:lastPrinted>
  <dcterms:created xsi:type="dcterms:W3CDTF">2017-12-11T13:11:46Z</dcterms:created>
  <dcterms:modified xsi:type="dcterms:W3CDTF">2023-11-15T19:34:39Z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